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vml" ContentType="application/vnd.openxmlformats-officedocument.vmlDrawing"/>
  <Default Extension="tiff" ContentType="image/tif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filterPrivacy="1" codeName="Ta_delovni_zvezek" hidePivotFieldList="1"/>
  <bookViews>
    <workbookView xWindow="120" yWindow="120" windowWidth="24990" windowHeight="11970"/>
  </bookViews>
  <sheets>
    <sheet name="Vsebina" sheetId="7" r:id="rId1"/>
    <sheet name="Navodila" sheetId="21" r:id="rId2"/>
    <sheet name="Matrični model" sheetId="1" r:id="rId3"/>
    <sheet name="CALC" sheetId="20" state="veryHidden" r:id="rId4"/>
  </sheets>
  <definedNames>
    <definedName name="bookmark9" localSheetId="2">#REF!</definedName>
    <definedName name="_xlnm.Print_Area" localSheetId="2">'Matrični model'!$A$1:$I$87</definedName>
    <definedName name="_xlnm.Print_Area" localSheetId="1">Navodila!$A$1:$D$55</definedName>
    <definedName name="_xlnm.Print_Area" localSheetId="0">Vsebina!$A$1:$D$42</definedName>
    <definedName name="solver_adj" localSheetId="2" hidden="1">'Matrični model'!$D$79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100</definedName>
    <definedName name="solver_lhs1" localSheetId="2" hidden="1">'Matrični model'!$D$79</definedName>
    <definedName name="solver_lhs2" localSheetId="2" hidden="1">'Matrični model'!$E$86</definedName>
    <definedName name="solver_lhs3" localSheetId="2" hidden="1">'Matrični model'!$E$86</definedName>
    <definedName name="solver_lhs4" localSheetId="2" hidden="1">'Matrični model'!$E$86</definedName>
    <definedName name="solver_lin" localSheetId="2" hidden="1">2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2</definedName>
    <definedName name="solver_nod" localSheetId="2" hidden="1">2147483647</definedName>
    <definedName name="solver_num" localSheetId="2" hidden="1">1</definedName>
    <definedName name="solver_nwt" localSheetId="2" hidden="1">1</definedName>
    <definedName name="solver_opt" localSheetId="2" hidden="1">'Matrični model'!$D$75</definedName>
    <definedName name="solver_pre" localSheetId="2" hidden="1">0.000001</definedName>
    <definedName name="solver_rbv" localSheetId="2" hidden="1">1</definedName>
    <definedName name="solver_rel1" localSheetId="2" hidden="1">3</definedName>
    <definedName name="solver_rel2" localSheetId="2" hidden="1">2</definedName>
    <definedName name="solver_rel3" localSheetId="2" hidden="1">2</definedName>
    <definedName name="solver_rel4" localSheetId="2" hidden="1">2</definedName>
    <definedName name="solver_rhs1" localSheetId="2" hidden="1">0</definedName>
    <definedName name="solver_rhs2" localSheetId="2" hidden="1">0.0922</definedName>
    <definedName name="solver_rhs3" localSheetId="2" hidden="1">0.0922</definedName>
    <definedName name="solver_rhs4" localSheetId="2" hidden="1">0.0922</definedName>
    <definedName name="solver_rlx" localSheetId="2" hidden="1">1</definedName>
    <definedName name="solver_rsd" localSheetId="2" hidden="1">0</definedName>
    <definedName name="solver_scl" localSheetId="2" hidden="1">2</definedName>
    <definedName name="solver_sho" localSheetId="2" hidden="1">2</definedName>
    <definedName name="solver_ssz" localSheetId="2" hidden="1">100</definedName>
    <definedName name="solver_tim" localSheetId="2" hidden="1">100</definedName>
    <definedName name="solver_tol" localSheetId="2" hidden="1">0.05</definedName>
    <definedName name="solver_typ" localSheetId="2" hidden="1">3</definedName>
    <definedName name="solver_val" localSheetId="2" hidden="1">42001567</definedName>
    <definedName name="solver_ver" localSheetId="2" hidden="1">3</definedName>
  </definedNames>
  <calcPr calcId="162913"/>
</workbook>
</file>

<file path=xl/calcChain.xml><?xml version="1.0" encoding="utf-8"?>
<calcChain xmlns="http://schemas.openxmlformats.org/spreadsheetml/2006/main">
  <c r="B3" i="21" l="1"/>
  <c r="B9" i="1" l="1"/>
  <c r="B4" i="1" l="1"/>
  <c r="B2" i="1"/>
  <c r="H1" i="1" l="1"/>
  <c r="C50" i="1" l="1"/>
  <c r="D50" i="1"/>
  <c r="B53" i="1" l="1"/>
  <c r="C22" i="1" l="1"/>
  <c r="C18" i="1" l="1"/>
  <c r="C39" i="1" l="1"/>
  <c r="F49" i="1" l="1"/>
  <c r="C64" i="1"/>
  <c r="C36" i="1"/>
  <c r="C61" i="1" s="1"/>
  <c r="C38" i="1"/>
  <c r="C63" i="1" s="1"/>
  <c r="F34" i="1"/>
  <c r="E49" i="1" s="1"/>
  <c r="D34" i="1"/>
  <c r="E47" i="1" l="1"/>
  <c r="D59" i="1"/>
  <c r="F86" i="1"/>
  <c r="D73" i="1"/>
  <c r="E86" i="1"/>
  <c r="F48" i="1"/>
  <c r="F46" i="1"/>
  <c r="E46" i="1"/>
  <c r="F59" i="1"/>
  <c r="E34" i="1"/>
  <c r="E48" i="1" s="1"/>
  <c r="D36" i="1"/>
  <c r="C37" i="1"/>
  <c r="F47" i="1" s="1"/>
  <c r="F36" i="1"/>
  <c r="F38" i="1"/>
  <c r="D38" i="1"/>
  <c r="D39" i="1"/>
  <c r="E39" i="1"/>
  <c r="C71" i="1" l="1"/>
  <c r="C85" i="1"/>
  <c r="C73" i="1"/>
  <c r="E85" i="1"/>
  <c r="D72" i="1"/>
  <c r="D86" i="1"/>
  <c r="C70" i="1"/>
  <c r="D70" i="1"/>
  <c r="E59" i="1"/>
  <c r="E50" i="1"/>
  <c r="C62" i="1"/>
  <c r="F50" i="1"/>
  <c r="F63" i="1"/>
  <c r="E36" i="1"/>
  <c r="F37" i="1"/>
  <c r="D61" i="1"/>
  <c r="D63" i="1"/>
  <c r="E37" i="1"/>
  <c r="F61" i="1"/>
  <c r="F51" i="1" l="1"/>
  <c r="D71" i="1"/>
  <c r="D74" i="1" s="1"/>
  <c r="C86" i="1"/>
  <c r="C72" i="1"/>
  <c r="C74" i="1" s="1"/>
  <c r="D85" i="1"/>
  <c r="F85" i="1" s="1"/>
  <c r="E61" i="1"/>
  <c r="D64" i="1"/>
  <c r="E64" i="1"/>
  <c r="E62" i="1"/>
  <c r="F62" i="1"/>
  <c r="D75" i="1" l="1"/>
</calcChain>
</file>

<file path=xl/sharedStrings.xml><?xml version="1.0" encoding="utf-8"?>
<sst xmlns="http://schemas.openxmlformats.org/spreadsheetml/2006/main" count="109" uniqueCount="68">
  <si>
    <t xml:space="preserve"> </t>
  </si>
  <si>
    <r>
      <t xml:space="preserve"> </t>
    </r>
    <r>
      <rPr>
        <b/>
        <sz val="11"/>
        <color indexed="8"/>
        <rFont val="Calibri"/>
        <family val="2"/>
        <charset val="238"/>
        <scheme val="minor"/>
      </rPr>
      <t xml:space="preserve">B </t>
    </r>
    <r>
      <rPr>
        <b/>
        <sz val="11"/>
        <rFont val="Calibri"/>
        <family val="2"/>
        <charset val="238"/>
        <scheme val="minor"/>
      </rPr>
      <t xml:space="preserve"> </t>
    </r>
  </si>
  <si>
    <r>
      <t xml:space="preserve"> </t>
    </r>
    <r>
      <rPr>
        <b/>
        <sz val="11"/>
        <color indexed="8"/>
        <rFont val="Calibri"/>
        <family val="2"/>
        <charset val="238"/>
        <scheme val="minor"/>
      </rPr>
      <t>B</t>
    </r>
    <r>
      <rPr>
        <b/>
        <sz val="11"/>
        <rFont val="Calibri"/>
        <family val="2"/>
        <charset val="238"/>
        <scheme val="minor"/>
      </rPr>
      <t xml:space="preserve"> </t>
    </r>
  </si>
  <si>
    <t>Opomba:</t>
  </si>
  <si>
    <t xml:space="preserve"> Skupaj  </t>
  </si>
  <si>
    <t>Ceršak</t>
  </si>
  <si>
    <t>Rogatec</t>
  </si>
  <si>
    <t>Vsebina</t>
  </si>
  <si>
    <t>Datum zadnje spremembe:</t>
  </si>
  <si>
    <t>Shema prenosnega sistema porazdeljena po odsekih (na dan 1.1.2019)</t>
  </si>
  <si>
    <t>Slovenija</t>
  </si>
  <si>
    <t>Pretoki ob vršni obremenitvi na dan 26.2.2018</t>
  </si>
  <si>
    <t>Skupaj</t>
  </si>
  <si>
    <r>
      <rPr>
        <b/>
        <sz val="11"/>
        <rFont val="Calibri"/>
        <family val="2"/>
        <charset val="238"/>
        <scheme val="minor"/>
      </rPr>
      <t>Dobava</t>
    </r>
    <r>
      <rPr>
        <b/>
        <sz val="11"/>
        <color indexed="8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 xml:space="preserve">zemeljskega </t>
    </r>
    <r>
      <rPr>
        <sz val="11"/>
        <color theme="1"/>
        <rFont val="Calibri"/>
        <family val="2"/>
        <charset val="238"/>
        <scheme val="minor"/>
      </rPr>
      <t>plina</t>
    </r>
  </si>
  <si>
    <r>
      <rPr>
        <b/>
        <sz val="11"/>
        <color indexed="8"/>
        <rFont val="Calibri"/>
        <family val="2"/>
        <charset val="238"/>
        <scheme val="minor"/>
      </rPr>
      <t xml:space="preserve">Odjem </t>
    </r>
    <r>
      <rPr>
        <sz val="11"/>
        <color indexed="8"/>
        <rFont val="Calibri"/>
        <family val="2"/>
        <charset val="238"/>
        <scheme val="minor"/>
      </rPr>
      <t xml:space="preserve">zemeljskega </t>
    </r>
    <r>
      <rPr>
        <sz val="11"/>
        <color theme="1"/>
        <rFont val="Calibri"/>
        <family val="2"/>
        <charset val="238"/>
        <scheme val="minor"/>
      </rPr>
      <t>plina</t>
    </r>
  </si>
  <si>
    <r>
      <t xml:space="preserve"> </t>
    </r>
    <r>
      <rPr>
        <b/>
        <sz val="11"/>
        <color indexed="8"/>
        <rFont val="Calibri"/>
        <family val="2"/>
        <charset val="238"/>
        <scheme val="minor"/>
      </rPr>
      <t xml:space="preserve"> Strošek enote ob vršni obremenitvi 
</t>
    </r>
    <r>
      <rPr>
        <sz val="11"/>
        <color indexed="8"/>
        <rFont val="Calibri"/>
        <family val="2"/>
        <charset val="238"/>
        <scheme val="minor"/>
      </rPr>
      <t>[EUR/(kWh/dan)]</t>
    </r>
  </si>
  <si>
    <r>
      <t xml:space="preserve"> </t>
    </r>
    <r>
      <rPr>
        <b/>
        <sz val="11"/>
        <color indexed="8"/>
        <rFont val="Calibri"/>
        <family val="2"/>
        <charset val="238"/>
        <scheme val="minor"/>
      </rPr>
      <t xml:space="preserve">A do B </t>
    </r>
    <r>
      <rPr>
        <sz val="11"/>
        <rFont val="Calibri"/>
        <family val="2"/>
        <charset val="238"/>
        <scheme val="minor"/>
      </rPr>
      <t xml:space="preserve"> </t>
    </r>
  </si>
  <si>
    <t>Odsek dostopa do prenosnega sistema</t>
  </si>
  <si>
    <t>Sistemska vstopna točka</t>
  </si>
  <si>
    <t xml:space="preserve">Skupaj  </t>
  </si>
  <si>
    <t>Vstopna + Izstopna</t>
  </si>
  <si>
    <r>
      <t>Sistemska vstopna tarifa</t>
    </r>
    <r>
      <rPr>
        <sz val="11"/>
        <rFont val="Calibri"/>
        <family val="2"/>
        <charset val="238"/>
        <scheme val="minor"/>
      </rPr>
      <t xml:space="preserve"> (Entry tariffs) </t>
    </r>
  </si>
  <si>
    <t>Sistemska izstopna točka</t>
  </si>
  <si>
    <t xml:space="preserve">Vstopne tarife </t>
  </si>
  <si>
    <t>Izstopne tarife</t>
  </si>
  <si>
    <t>Vstopno/Izstopne točke</t>
  </si>
  <si>
    <r>
      <rPr>
        <b/>
        <sz val="11"/>
        <rFont val="Calibri"/>
        <family val="2"/>
        <charset val="238"/>
        <scheme val="minor"/>
      </rPr>
      <t xml:space="preserve">Pričakovan prihodek </t>
    </r>
    <r>
      <rPr>
        <sz val="11"/>
        <rFont val="Calibri"/>
        <family val="2"/>
        <charset val="238"/>
        <scheme val="minor"/>
      </rPr>
      <t xml:space="preserve">
[EUR]</t>
    </r>
  </si>
  <si>
    <r>
      <t xml:space="preserve">Vstopno/Izstopne tarife </t>
    </r>
    <r>
      <rPr>
        <i/>
        <sz val="11"/>
        <rFont val="Calibri"/>
        <family val="2"/>
        <charset val="238"/>
        <scheme val="minor"/>
      </rPr>
      <t>[EUR/(kWh/dan)]</t>
    </r>
  </si>
  <si>
    <t>Vstopne zmogljivosti 
[kWh/dan]</t>
  </si>
  <si>
    <t>Izstopne zmogljivosti 
[kWh/dan]</t>
  </si>
  <si>
    <t>Vstopne zmogljivosti 
[€]</t>
  </si>
  <si>
    <t>Izstopne zmogljivosti 
[€]</t>
  </si>
  <si>
    <r>
      <t>Prihodki iz naslova zakupa prenosnih zmogljivosti</t>
    </r>
    <r>
      <rPr>
        <i/>
        <sz val="11"/>
        <rFont val="Calibri"/>
        <family val="2"/>
        <charset val="238"/>
        <scheme val="minor"/>
      </rPr>
      <t xml:space="preserve"> [€]</t>
    </r>
  </si>
  <si>
    <r>
      <t xml:space="preserve">Prihodki iz naslova zakupa prenosnih zmogljivosti </t>
    </r>
    <r>
      <rPr>
        <i/>
        <sz val="11"/>
        <rFont val="Calibri"/>
        <family val="2"/>
        <charset val="238"/>
        <scheme val="minor"/>
      </rPr>
      <t>[€]</t>
    </r>
  </si>
  <si>
    <t>tbl_Entry-Exit</t>
  </si>
  <si>
    <r>
      <rPr>
        <b/>
        <sz val="11"/>
        <rFont val="Calibri"/>
        <family val="2"/>
        <charset val="238"/>
        <scheme val="minor"/>
      </rPr>
      <t>Pretok</t>
    </r>
    <r>
      <rPr>
        <b/>
        <sz val="11"/>
        <color indexed="8"/>
        <rFont val="Calibri"/>
        <family val="2"/>
        <charset val="238"/>
        <scheme val="minor"/>
      </rPr>
      <t xml:space="preserve"> </t>
    </r>
    <r>
      <rPr>
        <sz val="11"/>
        <color indexed="8"/>
        <rFont val="Calibri"/>
        <family val="2"/>
        <charset val="238"/>
        <scheme val="minor"/>
      </rPr>
      <t>[kWh/dan]</t>
    </r>
    <r>
      <rPr>
        <sz val="11"/>
        <rFont val="Calibri"/>
        <family val="2"/>
        <charset val="238"/>
        <scheme val="minor"/>
      </rPr>
      <t xml:space="preserve"> </t>
    </r>
  </si>
  <si>
    <r>
      <t>Korekcijski faktor vstopno/izstopnih tarif K</t>
    </r>
    <r>
      <rPr>
        <vertAlign val="subscript"/>
        <sz val="11"/>
        <rFont val="Cambria"/>
        <family val="1"/>
        <charset val="238"/>
        <scheme val="major"/>
      </rPr>
      <t>f(EE)</t>
    </r>
  </si>
  <si>
    <t>Vstopna (Entry) tarifa</t>
  </si>
  <si>
    <r>
      <rPr>
        <b/>
        <i/>
        <sz val="11"/>
        <color theme="7"/>
        <rFont val="Calibri"/>
        <family val="2"/>
        <charset val="238"/>
        <scheme val="minor"/>
      </rPr>
      <t>Vstopno/izstopne tarife</t>
    </r>
    <r>
      <rPr>
        <i/>
        <sz val="11"/>
        <color theme="7"/>
        <rFont val="Calibri"/>
        <family val="2"/>
        <charset val="238"/>
        <scheme val="minor"/>
      </rPr>
      <t xml:space="preserve"> (Entry/Exit tarife) [EUR/(kWh/dan)]</t>
    </r>
  </si>
  <si>
    <t>Izstopna (Exit) tarifa</t>
  </si>
  <si>
    <r>
      <t>Vstopno/Izstopne (Entry-Exit) tarife</t>
    </r>
    <r>
      <rPr>
        <sz val="16"/>
        <rFont val="Calibri"/>
        <family val="2"/>
        <charset val="238"/>
        <scheme val="minor"/>
      </rPr>
      <t xml:space="preserve"> - Tarifna tabela</t>
    </r>
  </si>
  <si>
    <t>Šempeter pri Gorici</t>
  </si>
  <si>
    <t>Priloga 1</t>
  </si>
  <si>
    <r>
      <t>Vstopno/Izstopne  (Entry-Exit) tarife</t>
    </r>
    <r>
      <rPr>
        <sz val="16"/>
        <rFont val="Calibri"/>
        <family val="2"/>
        <charset val="238"/>
        <scheme val="minor"/>
      </rPr>
      <t xml:space="preserve"> - brez upoštevanja korekcijskega faktorja vstopno/izstopnih tarif</t>
    </r>
  </si>
  <si>
    <r>
      <t>Vstopno/Izstopne (Entry-Exit) tarife</t>
    </r>
    <r>
      <rPr>
        <sz val="16"/>
        <rFont val="Calibri"/>
        <family val="2"/>
        <charset val="238"/>
        <scheme val="minor"/>
      </rPr>
      <t xml:space="preserve"> - z upoštevanjem korekcijskega faktorja vstopno/izstopnih tarif</t>
    </r>
  </si>
  <si>
    <t>Korekcijski faktor vstopno/izstopnih tarif za dosego pričakovanega ciljnega prihodka</t>
  </si>
  <si>
    <t>Pričakovan ciljni prihodek [€]</t>
  </si>
  <si>
    <r>
      <t>Povprečen zakup prenosnih zmogljivosti</t>
    </r>
    <r>
      <rPr>
        <i/>
        <sz val="11"/>
        <rFont val="Calibri"/>
        <family val="2"/>
        <charset val="238"/>
        <scheme val="minor"/>
      </rPr>
      <t xml:space="preserve"> [kWh/dan]</t>
    </r>
  </si>
  <si>
    <t>Vstopna zmogljivosti
[kWh/dan]</t>
  </si>
  <si>
    <t>Izstopna zmogljivosti
[kWh/dan]</t>
  </si>
  <si>
    <t>Tehnične zmogljivosti vstopno/izstopnih točk</t>
  </si>
  <si>
    <t>Odjem v točki C (Odsek B-C)</t>
  </si>
  <si>
    <t>Odjem v točki E (Odsek D-E)</t>
  </si>
  <si>
    <t>Odjem v točki F (Odsek D-F)</t>
  </si>
  <si>
    <t>Dobava v točki A (Odsek A-B)</t>
  </si>
  <si>
    <t>Določitev vstopni/Izstopnih tarif prenosnega sistema (Entry-Exit tarif)</t>
  </si>
  <si>
    <t>Skupni prihodek (nekorigiran)</t>
  </si>
  <si>
    <t>Tabela 1. Pretoki v dnevu vršne obremenitve prenosnega sistema</t>
  </si>
  <si>
    <t>Vstopne in izstopne 
tarifne postavke omrežnine za prenosni sistem zemeljskega plina v Sloveniji</t>
  </si>
  <si>
    <t>Določitev vstopnih in izstopnih tarifnih postavk omrežnine po matrični metodi</t>
  </si>
  <si>
    <t>Postopek uporabniškega izračuna:</t>
  </si>
  <si>
    <t>Pogovorno okno Excelovega "Reševalnika"</t>
  </si>
  <si>
    <t>Tabela za vnos povprečnega dnevnega zakupa prenosne zmogljivosti v posamezni vstopno / izstopni točki</t>
  </si>
  <si>
    <t>Poenostavljen tarifni model predstavlja matrični model določitve tarifnih postavk omrežnine in je pripravljen na podlagi (b) točke drugega odstavka 30. člena Uredbe Komisije (EU) 2017/460 z dne 16. marca 2017 o oblikovanju kodeksa omrežja o usklajenih tarifnih strukturah za plin</t>
  </si>
  <si>
    <t>Uporabnik ima omogočen poenostavljen izračun vstopnih in izstopnih tarifnih postavk omrežnine za posamezno vstopno oziroma izstopno točko na podlagi vnosa povprečnega dnevnega zakupa v posamezni vstopno oziroma izstopni točki (zeleno obarvana polja).</t>
  </si>
  <si>
    <r>
      <t xml:space="preserve">Pri iskanju ustreznega korekcijskega faktorja vstopnih in izstopnih tarif za dosego pričakovanega ciljnega prihodka se uporablja Excelov dodatek "Excel Solver", katerega mora uporabnik predhodno omogočiti (Datoteka </t>
    </r>
    <r>
      <rPr>
        <sz val="11"/>
        <color theme="1"/>
        <rFont val="Calibri"/>
        <family val="2"/>
        <charset val="238"/>
      </rPr>
      <t>→</t>
    </r>
    <r>
      <rPr>
        <sz val="11"/>
        <color theme="1"/>
        <rFont val="Calibri"/>
        <family val="2"/>
        <charset val="238"/>
        <scheme val="minor"/>
      </rPr>
      <t xml:space="preserve"> Možnosti → Dodatki  → Excel dodatki → Reševalnik)</t>
    </r>
  </si>
  <si>
    <t>Vnos povprečnega dnevnega zakupa zmogljivosti v posamezni vstopni oziroma izstopni točki , ki ne sme presegati tehnične zmogljivosti posamezne točke prenosnega sistema</t>
  </si>
  <si>
    <t>Aktiviranje Excel dodatka "Reševalnik" in nastavljanje ciljnega upravičenega prihodka na strani operaterja prenosnega sistema (upravičen prihodek operaterja prenosnega sistema za leto 2019 znaša 42.001.567 EUR). V primeru da je spremenjen le povprečen dnevni zakup zmogljivosti v posamezni točki, se izvede le ukaz "Reši", ki izračuna ustrezen korekcijski faktor - faktor vstopno/izstopnih tarif za dosego pričakovanega ciljnega prihodka in posledično izračun ustreznih vstopnih in izstopnih tarif.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</si>
</sst>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€_-;\-* #,##0.00\ _€_-;_-* &quot;-&quot;??\ _€_-;_-@_-"/>
    <numFmt numFmtId="164" formatCode="_-* #,##0.000\ _€_-;\-* #,##0.000\ _€_-;_-* &quot;-&quot;??\ _€_-;_-@_-"/>
    <numFmt numFmtId="165" formatCode="_-* #,##0.0000\ _€_-;\-* #,##0.0000\ _€_-;_-* &quot;-&quot;??\ _€_-;_-@_-"/>
    <numFmt numFmtId="166" formatCode="_-* #,##0.00\ _S_I_T_-;\-* #,##0.00\ _S_I_T_-;_-* &quot;-&quot;??\ _S_I_T_-;_-@_-"/>
    <numFmt numFmtId="167" formatCode="_-* #,##0.0000\ _S_I_T_-;\-* #,##0.0000\ _S_I_T_-;_-* &quot;-&quot;??\ _S_I_T_-;_-@_-"/>
    <numFmt numFmtId="168" formatCode="_-* #,##0.0\ _S_I_T_-;\-* #,##0.0\ _S_I_T_-;_-* &quot;-&quot;??\ _S_I_T_-;_-@_-"/>
    <numFmt numFmtId="169" formatCode="_-* #,##0.0000\ _€_-;\-* #,##0.0000\ _€_-;_-* &quot;-&quot;????\ _€_-;_-@_-"/>
    <numFmt numFmtId="170" formatCode="yyyy"/>
    <numFmt numFmtId="171" formatCode="_-* #,##0\ _S_I_T_-;\-* #,##0\ _S_I_T_-;_-* &quot;-&quot;??\ _S_I_T_-;_-@_-"/>
    <numFmt numFmtId="172" formatCode="_-* #,##0.00\ _€_-;\-* #,##0.00\ _€_-;_-* &quot;-&quot;?\ _€_-;_-@_-"/>
    <numFmt numFmtId="173" formatCode="#,##0\ &quot;kWh/dan&quot;"/>
    <numFmt numFmtId="174" formatCode="#,##0.00000\ &quot;[€/kWh/dan]&quot;"/>
  </numFmts>
  <fonts count="4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theme="6" tint="-0.499984740745262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6"/>
      <name val="Cambria"/>
      <family val="1"/>
      <charset val="238"/>
      <scheme val="maj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11"/>
      <color theme="0"/>
      <name val="Calibri"/>
      <family val="2"/>
      <charset val="238"/>
      <scheme val="minor"/>
    </font>
    <font>
      <sz val="11"/>
      <name val="Cambria"/>
      <family val="1"/>
      <charset val="238"/>
      <scheme val="major"/>
    </font>
    <font>
      <vertAlign val="subscript"/>
      <sz val="11"/>
      <name val="Cambria"/>
      <family val="1"/>
      <charset val="238"/>
      <scheme val="major"/>
    </font>
    <font>
      <b/>
      <i/>
      <sz val="11"/>
      <name val="Cambria"/>
      <family val="1"/>
      <charset val="238"/>
      <scheme val="major"/>
    </font>
    <font>
      <i/>
      <sz val="10"/>
      <color theme="1"/>
      <name val="Calibri"/>
      <family val="2"/>
      <charset val="238"/>
      <scheme val="minor"/>
    </font>
    <font>
      <i/>
      <sz val="10"/>
      <color theme="8"/>
      <name val="Calibri"/>
      <family val="2"/>
      <charset val="238"/>
      <scheme val="minor"/>
    </font>
    <font>
      <b/>
      <i/>
      <sz val="11"/>
      <color theme="8"/>
      <name val="Calibri"/>
      <family val="2"/>
      <charset val="238"/>
      <scheme val="minor"/>
    </font>
    <font>
      <b/>
      <sz val="18"/>
      <color theme="1"/>
      <name val="Arial Black"/>
      <family val="2"/>
      <charset val="238"/>
    </font>
    <font>
      <b/>
      <sz val="18"/>
      <color theme="1"/>
      <name val="Verdana"/>
      <family val="2"/>
      <charset val="238"/>
    </font>
    <font>
      <sz val="14"/>
      <color theme="1"/>
      <name val="Segoe UI Light"/>
      <family val="2"/>
      <charset val="238"/>
    </font>
    <font>
      <sz val="12"/>
      <color theme="1"/>
      <name val="Segoe UI Light"/>
      <family val="2"/>
      <charset val="238"/>
    </font>
    <font>
      <b/>
      <sz val="16"/>
      <color theme="1"/>
      <name val="Verdana"/>
      <family val="2"/>
      <charset val="238"/>
    </font>
    <font>
      <sz val="13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i/>
      <sz val="11"/>
      <color theme="7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7"/>
      <name val="Calibri"/>
      <family val="2"/>
      <charset val="238"/>
      <scheme val="minor"/>
    </font>
    <font>
      <b/>
      <sz val="12"/>
      <color theme="1"/>
      <name val="Segoe UI Light"/>
      <family val="2"/>
      <charset val="238"/>
    </font>
    <font>
      <sz val="11"/>
      <color theme="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sz val="11"/>
      <color theme="7"/>
      <name val="Calibri"/>
      <family val="2"/>
      <charset val="238"/>
      <scheme val="minor"/>
    </font>
    <font>
      <i/>
      <sz val="11"/>
      <color theme="7" tint="-0.249977111117893"/>
      <name val="Calibri"/>
      <family val="2"/>
      <charset val="238"/>
      <scheme val="minor"/>
    </font>
    <font>
      <b/>
      <sz val="11"/>
      <color theme="7" tint="-0.249977111117893"/>
      <name val="Calibri"/>
      <family val="2"/>
      <charset val="238"/>
      <scheme val="minor"/>
    </font>
    <font>
      <b/>
      <sz val="18"/>
      <color theme="7" tint="-0.249977111117893"/>
      <name val="Calibri"/>
      <family val="2"/>
      <charset val="238"/>
      <scheme val="minor"/>
    </font>
    <font>
      <sz val="14"/>
      <color theme="7" tint="-0.249977111117893"/>
      <name val="Calibri"/>
      <family val="2"/>
      <charset val="238"/>
      <scheme val="minor"/>
    </font>
    <font>
      <b/>
      <sz val="12"/>
      <color theme="1"/>
      <name val="Verdana"/>
      <family val="2"/>
      <charset val="238"/>
    </font>
    <font>
      <sz val="11"/>
      <color theme="1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/>
    </fill>
  </fills>
  <borders count="95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7" fillId="0" borderId="0"/>
    <xf numFmtId="0" fontId="2" fillId="0" borderId="0"/>
    <xf numFmtId="9" fontId="2" fillId="0" borderId="0" applyFont="0" applyFill="0" applyBorder="0" applyAlignment="0" applyProtection="0"/>
  </cellStyleXfs>
  <cellXfs count="229">
    <xf numFmtId="0" fontId="0" fillId="0" borderId="0" xfId="0"/>
    <xf numFmtId="0" fontId="2" fillId="4" borderId="0" xfId="3" applyFill="1"/>
    <xf numFmtId="0" fontId="22" fillId="4" borderId="0" xfId="3" applyFont="1" applyFill="1" applyAlignment="1">
      <alignment horizontal="right"/>
    </xf>
    <xf numFmtId="14" fontId="22" fillId="4" borderId="0" xfId="3" applyNumberFormat="1" applyFont="1" applyFill="1"/>
    <xf numFmtId="0" fontId="22" fillId="4" borderId="0" xfId="3" applyFont="1" applyFill="1"/>
    <xf numFmtId="0" fontId="23" fillId="4" borderId="0" xfId="3" applyFont="1" applyFill="1" applyAlignment="1">
      <alignment horizontal="left" vertical="top" indent="1"/>
    </xf>
    <xf numFmtId="14" fontId="24" fillId="4" borderId="0" xfId="3" applyNumberFormat="1" applyFont="1" applyFill="1" applyAlignment="1">
      <alignment horizontal="left" indent="1"/>
    </xf>
    <xf numFmtId="170" fontId="25" fillId="4" borderId="0" xfId="3" applyNumberFormat="1" applyFont="1" applyFill="1" applyAlignment="1">
      <alignment horizontal="center" wrapText="1"/>
    </xf>
    <xf numFmtId="0" fontId="27" fillId="4" borderId="0" xfId="3" applyFont="1" applyFill="1" applyAlignment="1">
      <alignment horizontal="center" wrapText="1"/>
    </xf>
    <xf numFmtId="0" fontId="27" fillId="4" borderId="0" xfId="3" applyFont="1" applyFill="1"/>
    <xf numFmtId="0" fontId="28" fillId="4" borderId="0" xfId="3" applyFont="1" applyFill="1"/>
    <xf numFmtId="0" fontId="29" fillId="4" borderId="0" xfId="3" applyFont="1" applyFill="1" applyAlignment="1">
      <alignment horizontal="center" wrapText="1"/>
    </xf>
    <xf numFmtId="0" fontId="30" fillId="4" borderId="0" xfId="3" applyFont="1" applyFill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14" fontId="3" fillId="4" borderId="0" xfId="3" applyNumberFormat="1" applyFont="1" applyFill="1" applyAlignment="1">
      <alignment horizontal="left" indent="1"/>
    </xf>
    <xf numFmtId="0" fontId="28" fillId="4" borderId="0" xfId="3" applyFont="1" applyFill="1" applyAlignment="1">
      <alignment vertical="top"/>
    </xf>
    <xf numFmtId="0" fontId="0" fillId="0" borderId="0" xfId="0" applyFont="1" applyAlignment="1" applyProtection="1">
      <alignment vertical="center"/>
      <protection locked="0"/>
    </xf>
    <xf numFmtId="0" fontId="31" fillId="2" borderId="0" xfId="0" applyFont="1" applyFill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vertical="center"/>
      <protection locked="0"/>
    </xf>
    <xf numFmtId="0" fontId="32" fillId="2" borderId="0" xfId="0" applyFont="1" applyFill="1" applyAlignment="1" applyProtection="1">
      <alignment horizontal="left" vertical="center" indent="1"/>
      <protection locked="0"/>
    </xf>
    <xf numFmtId="0" fontId="13" fillId="2" borderId="0" xfId="0" applyFont="1" applyFill="1" applyProtection="1"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33" fillId="2" borderId="0" xfId="0" applyFont="1" applyFill="1" applyProtection="1">
      <protection locked="0"/>
    </xf>
    <xf numFmtId="0" fontId="33" fillId="2" borderId="0" xfId="0" applyFont="1" applyFill="1" applyAlignment="1" applyProtection="1">
      <alignment horizontal="center"/>
      <protection locked="0"/>
    </xf>
    <xf numFmtId="0" fontId="33" fillId="0" borderId="0" xfId="0" applyFont="1" applyProtection="1">
      <protection locked="0"/>
    </xf>
    <xf numFmtId="0" fontId="3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5" fillId="0" borderId="19" xfId="0" applyFont="1" applyFill="1" applyBorder="1" applyAlignment="1" applyProtection="1">
      <alignment horizontal="left" vertical="center" indent="1"/>
      <protection locked="0"/>
    </xf>
    <xf numFmtId="0" fontId="14" fillId="0" borderId="20" xfId="0" applyFont="1" applyBorder="1" applyAlignment="1" applyProtection="1">
      <alignment vertical="center"/>
      <protection locked="0"/>
    </xf>
    <xf numFmtId="0" fontId="15" fillId="0" borderId="20" xfId="0" applyFont="1" applyFill="1" applyBorder="1" applyAlignment="1" applyProtection="1">
      <alignment horizontal="center" vertical="center"/>
      <protection locked="0"/>
    </xf>
    <xf numFmtId="9" fontId="16" fillId="0" borderId="20" xfId="4" applyFont="1" applyFill="1" applyBorder="1" applyAlignment="1" applyProtection="1">
      <alignment horizontal="center" vertical="center"/>
      <protection locked="0"/>
    </xf>
    <xf numFmtId="167" fontId="18" fillId="7" borderId="82" xfId="1" applyNumberFormat="1" applyFont="1" applyFill="1" applyBorder="1" applyAlignment="1" applyProtection="1">
      <alignment horizontal="left" vertical="center" indent="1"/>
      <protection locked="0"/>
    </xf>
    <xf numFmtId="167" fontId="35" fillId="7" borderId="81" xfId="1" applyNumberFormat="1" applyFont="1" applyFill="1" applyBorder="1" applyAlignment="1" applyProtection="1">
      <alignment horizontal="center" vertical="center"/>
      <protection locked="0"/>
    </xf>
    <xf numFmtId="167" fontId="18" fillId="7" borderId="24" xfId="1" applyNumberFormat="1" applyFont="1" applyFill="1" applyBorder="1" applyAlignment="1" applyProtection="1">
      <alignment horizontal="center" vertical="center"/>
      <protection locked="0"/>
    </xf>
    <xf numFmtId="167" fontId="18" fillId="7" borderId="90" xfId="1" applyNumberFormat="1" applyFont="1" applyFill="1" applyBorder="1" applyAlignment="1" applyProtection="1">
      <alignment horizontal="center" vertical="center"/>
      <protection locked="0"/>
    </xf>
    <xf numFmtId="167" fontId="18" fillId="3" borderId="83" xfId="1" applyNumberFormat="1" applyFont="1" applyFill="1" applyBorder="1" applyAlignment="1" applyProtection="1">
      <alignment horizontal="left" vertical="center" indent="1"/>
      <protection locked="0"/>
    </xf>
    <xf numFmtId="0" fontId="15" fillId="6" borderId="23" xfId="0" applyFont="1" applyFill="1" applyBorder="1" applyAlignment="1" applyProtection="1">
      <alignment horizontal="center" vertical="center"/>
      <protection locked="0"/>
    </xf>
    <xf numFmtId="0" fontId="15" fillId="6" borderId="24" xfId="0" applyFont="1" applyFill="1" applyBorder="1" applyAlignment="1" applyProtection="1">
      <alignment horizontal="center" vertical="center"/>
      <protection locked="0"/>
    </xf>
    <xf numFmtId="0" fontId="15" fillId="6" borderId="90" xfId="0" applyFont="1" applyFill="1" applyBorder="1" applyAlignment="1" applyProtection="1">
      <alignment horizontal="center" vertical="center"/>
      <protection locked="0"/>
    </xf>
    <xf numFmtId="166" fontId="15" fillId="5" borderId="16" xfId="0" applyNumberFormat="1" applyFont="1" applyFill="1" applyBorder="1" applyAlignment="1" applyProtection="1">
      <alignment horizontal="left" vertical="center" indent="1"/>
      <protection locked="0"/>
    </xf>
    <xf numFmtId="167" fontId="35" fillId="7" borderId="77" xfId="1" applyNumberFormat="1" applyFont="1" applyFill="1" applyBorder="1" applyAlignment="1" applyProtection="1">
      <alignment horizontal="center" vertical="center"/>
      <protection locked="0"/>
    </xf>
    <xf numFmtId="167" fontId="43" fillId="0" borderId="49" xfId="1" applyNumberFormat="1" applyFont="1" applyFill="1" applyBorder="1" applyAlignment="1" applyProtection="1">
      <alignment horizontal="center" vertical="center"/>
      <protection locked="0"/>
    </xf>
    <xf numFmtId="167" fontId="43" fillId="0" borderId="29" xfId="1" applyNumberFormat="1" applyFont="1" applyFill="1" applyBorder="1" applyAlignment="1" applyProtection="1">
      <alignment horizontal="center" vertical="center"/>
      <protection locked="0"/>
    </xf>
    <xf numFmtId="169" fontId="43" fillId="0" borderId="91" xfId="1" applyNumberFormat="1" applyFont="1" applyFill="1" applyBorder="1" applyAlignment="1" applyProtection="1">
      <alignment horizontal="center" vertical="center"/>
      <protection locked="0"/>
    </xf>
    <xf numFmtId="3" fontId="10" fillId="0" borderId="58" xfId="0" applyNumberFormat="1" applyFont="1" applyBorder="1" applyAlignment="1" applyProtection="1">
      <alignment horizontal="right" vertical="center" indent="1"/>
      <protection locked="0"/>
    </xf>
    <xf numFmtId="3" fontId="10" fillId="0" borderId="84" xfId="0" applyNumberFormat="1" applyFont="1" applyBorder="1" applyAlignment="1" applyProtection="1">
      <alignment horizontal="right" vertical="center" indent="1"/>
      <protection locked="0"/>
    </xf>
    <xf numFmtId="167" fontId="0" fillId="0" borderId="0" xfId="0" applyNumberFormat="1" applyFont="1" applyAlignment="1" applyProtection="1">
      <alignment vertical="center"/>
      <protection locked="0"/>
    </xf>
    <xf numFmtId="0" fontId="15" fillId="6" borderId="17" xfId="0" applyFont="1" applyFill="1" applyBorder="1" applyAlignment="1" applyProtection="1">
      <alignment horizontal="left" vertical="center" indent="2"/>
      <protection locked="0"/>
    </xf>
    <xf numFmtId="167" fontId="18" fillId="7" borderId="28" xfId="1" applyNumberFormat="1" applyFont="1" applyFill="1" applyBorder="1" applyAlignment="1" applyProtection="1">
      <alignment horizontal="center" vertical="center"/>
      <protection locked="0"/>
    </xf>
    <xf numFmtId="167" fontId="43" fillId="2" borderId="50" xfId="1" applyNumberFormat="1" applyFont="1" applyFill="1" applyBorder="1" applyAlignment="1" applyProtection="1">
      <alignment horizontal="center" vertical="center"/>
      <protection locked="0"/>
    </xf>
    <xf numFmtId="167" fontId="43" fillId="0" borderId="30" xfId="1" applyNumberFormat="1" applyFont="1" applyFill="1" applyBorder="1" applyAlignment="1" applyProtection="1">
      <alignment horizontal="center" vertical="center"/>
      <protection locked="0"/>
    </xf>
    <xf numFmtId="167" fontId="43" fillId="0" borderId="34" xfId="1" applyNumberFormat="1" applyFont="1" applyFill="1" applyBorder="1" applyAlignment="1" applyProtection="1">
      <alignment horizontal="center" vertical="center"/>
      <protection locked="0"/>
    </xf>
    <xf numFmtId="3" fontId="10" fillId="0" borderId="50" xfId="0" applyNumberFormat="1" applyFont="1" applyBorder="1" applyAlignment="1" applyProtection="1">
      <alignment horizontal="right" vertical="center" indent="1"/>
      <protection locked="0"/>
    </xf>
    <xf numFmtId="3" fontId="10" fillId="0" borderId="85" xfId="0" applyNumberFormat="1" applyFont="1" applyBorder="1" applyAlignment="1" applyProtection="1">
      <alignment horizontal="right" vertical="center" indent="1"/>
      <protection locked="0"/>
    </xf>
    <xf numFmtId="167" fontId="35" fillId="7" borderId="28" xfId="1" applyNumberFormat="1" applyFont="1" applyFill="1" applyBorder="1" applyAlignment="1" applyProtection="1">
      <alignment horizontal="center" vertical="center"/>
      <protection locked="0"/>
    </xf>
    <xf numFmtId="167" fontId="43" fillId="0" borderId="50" xfId="1" applyNumberFormat="1" applyFont="1" applyFill="1" applyBorder="1" applyAlignment="1" applyProtection="1">
      <alignment horizontal="center" vertical="center"/>
      <protection locked="0"/>
    </xf>
    <xf numFmtId="167" fontId="43" fillId="2" borderId="30" xfId="1" applyNumberFormat="1" applyFont="1" applyFill="1" applyBorder="1" applyAlignment="1" applyProtection="1">
      <alignment horizontal="center" vertical="center"/>
      <protection locked="0"/>
    </xf>
    <xf numFmtId="0" fontId="15" fillId="6" borderId="18" xfId="0" applyFont="1" applyFill="1" applyBorder="1" applyAlignment="1" applyProtection="1">
      <alignment horizontal="left" vertical="center" indent="2"/>
      <protection locked="0"/>
    </xf>
    <xf numFmtId="167" fontId="35" fillId="7" borderId="31" xfId="1" applyNumberFormat="1" applyFont="1" applyFill="1" applyBorder="1" applyAlignment="1" applyProtection="1">
      <alignment horizontal="center" vertical="center"/>
      <protection locked="0"/>
    </xf>
    <xf numFmtId="167" fontId="43" fillId="0" borderId="51" xfId="1" applyNumberFormat="1" applyFont="1" applyFill="1" applyBorder="1" applyAlignment="1" applyProtection="1">
      <alignment horizontal="center" vertical="center"/>
      <protection locked="0"/>
    </xf>
    <xf numFmtId="167" fontId="43" fillId="0" borderId="32" xfId="1" applyNumberFormat="1" applyFont="1" applyFill="1" applyBorder="1" applyAlignment="1" applyProtection="1">
      <alignment horizontal="center" vertical="center"/>
      <protection locked="0"/>
    </xf>
    <xf numFmtId="167" fontId="43" fillId="2" borderId="92" xfId="1" applyNumberFormat="1" applyFont="1" applyFill="1" applyBorder="1" applyAlignment="1" applyProtection="1">
      <alignment horizontal="center" vertical="center"/>
      <protection locked="0"/>
    </xf>
    <xf numFmtId="3" fontId="10" fillId="0" borderId="51" xfId="0" applyNumberFormat="1" applyFont="1" applyBorder="1" applyAlignment="1" applyProtection="1">
      <alignment horizontal="right" vertical="center" indent="1"/>
      <protection locked="0"/>
    </xf>
    <xf numFmtId="3" fontId="10" fillId="0" borderId="88" xfId="0" applyNumberFormat="1" applyFont="1" applyBorder="1" applyAlignment="1" applyProtection="1">
      <alignment horizontal="right" vertical="center" indent="1"/>
      <protection locked="0"/>
    </xf>
    <xf numFmtId="166" fontId="15" fillId="5" borderId="77" xfId="0" applyNumberFormat="1" applyFont="1" applyFill="1" applyBorder="1" applyAlignment="1" applyProtection="1">
      <alignment horizontal="left" vertical="center" indent="1"/>
      <protection locked="0"/>
    </xf>
    <xf numFmtId="3" fontId="43" fillId="8" borderId="58" xfId="0" applyNumberFormat="1" applyFont="1" applyFill="1" applyBorder="1" applyAlignment="1" applyProtection="1">
      <alignment horizontal="right" vertical="center" indent="1"/>
      <protection locked="0"/>
    </xf>
    <xf numFmtId="3" fontId="43" fillId="8" borderId="43" xfId="0" applyNumberFormat="1" applyFont="1" applyFill="1" applyBorder="1" applyAlignment="1" applyProtection="1">
      <alignment horizontal="right" vertical="center" indent="1"/>
      <protection locked="0"/>
    </xf>
    <xf numFmtId="4" fontId="43" fillId="0" borderId="58" xfId="0" applyNumberFormat="1" applyFont="1" applyBorder="1" applyAlignment="1" applyProtection="1">
      <alignment horizontal="right" vertical="center" indent="1"/>
      <protection locked="0"/>
    </xf>
    <xf numFmtId="4" fontId="43" fillId="0" borderId="59" xfId="0" applyNumberFormat="1" applyFont="1" applyBorder="1" applyAlignment="1" applyProtection="1">
      <alignment horizontal="right" vertical="center" indent="1"/>
      <protection locked="0"/>
    </xf>
    <xf numFmtId="0" fontId="15" fillId="6" borderId="28" xfId="0" applyFont="1" applyFill="1" applyBorder="1" applyAlignment="1" applyProtection="1">
      <alignment horizontal="left" vertical="center" indent="2"/>
      <protection locked="0"/>
    </xf>
    <xf numFmtId="3" fontId="43" fillId="8" borderId="50" xfId="0" applyNumberFormat="1" applyFont="1" applyFill="1" applyBorder="1" applyAlignment="1" applyProtection="1">
      <alignment horizontal="right" vertical="center" indent="1"/>
      <protection locked="0"/>
    </xf>
    <xf numFmtId="3" fontId="43" fillId="8" borderId="34" xfId="0" applyNumberFormat="1" applyFont="1" applyFill="1" applyBorder="1" applyAlignment="1" applyProtection="1">
      <alignment horizontal="right" vertical="center" indent="1"/>
      <protection locked="0"/>
    </xf>
    <xf numFmtId="4" fontId="43" fillId="0" borderId="50" xfId="0" applyNumberFormat="1" applyFont="1" applyBorder="1" applyAlignment="1" applyProtection="1">
      <alignment horizontal="right" vertical="center" indent="1"/>
      <protection locked="0"/>
    </xf>
    <xf numFmtId="4" fontId="43" fillId="0" borderId="12" xfId="0" applyNumberFormat="1" applyFont="1" applyBorder="1" applyAlignment="1" applyProtection="1">
      <alignment horizontal="right" vertical="center" indent="1"/>
      <protection locked="0"/>
    </xf>
    <xf numFmtId="0" fontId="15" fillId="6" borderId="78" xfId="0" applyFont="1" applyFill="1" applyBorder="1" applyAlignment="1" applyProtection="1">
      <alignment horizontal="left" vertical="center" indent="2"/>
      <protection locked="0"/>
    </xf>
    <xf numFmtId="3" fontId="43" fillId="8" borderId="70" xfId="0" applyNumberFormat="1" applyFont="1" applyFill="1" applyBorder="1" applyAlignment="1" applyProtection="1">
      <alignment horizontal="right" vertical="center" indent="1"/>
      <protection locked="0"/>
    </xf>
    <xf numFmtId="3" fontId="43" fillId="8" borderId="74" xfId="0" applyNumberFormat="1" applyFont="1" applyFill="1" applyBorder="1" applyAlignment="1" applyProtection="1">
      <alignment horizontal="right" vertical="center" indent="1"/>
      <protection locked="0"/>
    </xf>
    <xf numFmtId="4" fontId="43" fillId="0" borderId="70" xfId="0" applyNumberFormat="1" applyFont="1" applyBorder="1" applyAlignment="1" applyProtection="1">
      <alignment horizontal="right" vertical="center" indent="1"/>
      <protection locked="0"/>
    </xf>
    <xf numFmtId="4" fontId="43" fillId="0" borderId="71" xfId="0" applyNumberFormat="1" applyFont="1" applyBorder="1" applyAlignment="1" applyProtection="1">
      <alignment horizontal="right" vertical="center" indent="1"/>
      <protection locked="0"/>
    </xf>
    <xf numFmtId="0" fontId="41" fillId="7" borderId="72" xfId="0" applyFont="1" applyFill="1" applyBorder="1" applyAlignment="1" applyProtection="1">
      <alignment horizontal="right" vertical="center" indent="1"/>
      <protection locked="0"/>
    </xf>
    <xf numFmtId="3" fontId="35" fillId="7" borderId="75" xfId="0" applyNumberFormat="1" applyFont="1" applyFill="1" applyBorder="1" applyAlignment="1" applyProtection="1">
      <alignment horizontal="right" vertical="center" indent="1"/>
      <protection locked="0"/>
    </xf>
    <xf numFmtId="3" fontId="37" fillId="7" borderId="73" xfId="0" applyNumberFormat="1" applyFont="1" applyFill="1" applyBorder="1" applyAlignment="1" applyProtection="1">
      <alignment horizontal="right" vertical="center" indent="1"/>
      <protection locked="0"/>
    </xf>
    <xf numFmtId="4" fontId="37" fillId="7" borderId="75" xfId="0" applyNumberFormat="1" applyFont="1" applyFill="1" applyBorder="1" applyAlignment="1" applyProtection="1">
      <alignment horizontal="right" vertical="center" indent="1"/>
      <protection locked="0"/>
    </xf>
    <xf numFmtId="4" fontId="37" fillId="7" borderId="76" xfId="0" applyNumberFormat="1" applyFont="1" applyFill="1" applyBorder="1" applyAlignment="1" applyProtection="1">
      <alignment horizontal="right" vertical="center" indent="1"/>
      <protection locked="0"/>
    </xf>
    <xf numFmtId="0" fontId="15" fillId="0" borderId="0" xfId="0" applyFont="1" applyAlignment="1" applyProtection="1">
      <alignment horizontal="right" vertical="center" indent="1"/>
      <protection locked="0"/>
    </xf>
    <xf numFmtId="4" fontId="11" fillId="0" borderId="0" xfId="0" applyNumberFormat="1" applyFont="1" applyAlignment="1" applyProtection="1">
      <alignment vertical="center"/>
      <protection locked="0"/>
    </xf>
    <xf numFmtId="168" fontId="0" fillId="0" borderId="0" xfId="0" applyNumberFormat="1" applyFont="1" applyAlignment="1" applyProtection="1">
      <alignment vertical="center"/>
      <protection locked="0"/>
    </xf>
    <xf numFmtId="171" fontId="0" fillId="0" borderId="0" xfId="0" applyNumberFormat="1" applyFont="1" applyAlignment="1" applyProtection="1">
      <alignment vertical="center"/>
      <protection locked="0"/>
    </xf>
    <xf numFmtId="9" fontId="16" fillId="0" borderId="21" xfId="4" applyFont="1" applyFill="1" applyBorder="1" applyAlignment="1" applyProtection="1">
      <alignment horizontal="center" vertical="center"/>
      <protection locked="0"/>
    </xf>
    <xf numFmtId="167" fontId="18" fillId="7" borderId="25" xfId="1" applyNumberFormat="1" applyFont="1" applyFill="1" applyBorder="1" applyAlignment="1" applyProtection="1">
      <alignment horizontal="center" vertical="center"/>
      <protection locked="0"/>
    </xf>
    <xf numFmtId="0" fontId="15" fillId="6" borderId="25" xfId="0" applyFont="1" applyFill="1" applyBorder="1" applyAlignment="1" applyProtection="1">
      <alignment horizontal="center" vertical="center"/>
      <protection locked="0"/>
    </xf>
    <xf numFmtId="167" fontId="43" fillId="0" borderId="27" xfId="1" applyNumberFormat="1" applyFont="1" applyFill="1" applyBorder="1" applyAlignment="1" applyProtection="1">
      <alignment horizontal="center" vertical="center"/>
      <protection locked="0"/>
    </xf>
    <xf numFmtId="167" fontId="43" fillId="0" borderId="24" xfId="1" applyNumberFormat="1" applyFont="1" applyFill="1" applyBorder="1" applyAlignment="1" applyProtection="1">
      <alignment horizontal="center" vertical="center"/>
      <protection locked="0"/>
    </xf>
    <xf numFmtId="167" fontId="43" fillId="0" borderId="25" xfId="1" applyNumberFormat="1" applyFont="1" applyFill="1" applyBorder="1" applyAlignment="1" applyProtection="1">
      <alignment horizontal="center" vertical="center"/>
      <protection locked="0"/>
    </xf>
    <xf numFmtId="167" fontId="43" fillId="2" borderId="9" xfId="1" applyNumberFormat="1" applyFont="1" applyFill="1" applyBorder="1" applyAlignment="1" applyProtection="1">
      <alignment horizontal="center" vertical="center"/>
      <protection locked="0"/>
    </xf>
    <xf numFmtId="167" fontId="43" fillId="0" borderId="10" xfId="1" applyNumberFormat="1" applyFont="1" applyFill="1" applyBorder="1" applyAlignment="1" applyProtection="1">
      <alignment horizontal="center" vertical="center"/>
      <protection locked="0"/>
    </xf>
    <xf numFmtId="167" fontId="43" fillId="0" borderId="11" xfId="1" applyNumberFormat="1" applyFont="1" applyFill="1" applyBorder="1" applyAlignment="1" applyProtection="1">
      <alignment horizontal="center" vertical="center"/>
      <protection locked="0"/>
    </xf>
    <xf numFmtId="167" fontId="43" fillId="0" borderId="12" xfId="1" applyNumberFormat="1" applyFont="1" applyFill="1" applyBorder="1" applyAlignment="1" applyProtection="1">
      <alignment horizontal="center" vertical="center"/>
      <protection locked="0"/>
    </xf>
    <xf numFmtId="167" fontId="43" fillId="0" borderId="13" xfId="1" applyNumberFormat="1" applyFont="1" applyFill="1" applyBorder="1" applyAlignment="1" applyProtection="1">
      <alignment horizontal="center" vertical="center"/>
      <protection locked="0"/>
    </xf>
    <xf numFmtId="167" fontId="43" fillId="2" borderId="14" xfId="1" applyNumberFormat="1" applyFont="1" applyFill="1" applyBorder="1" applyAlignment="1" applyProtection="1">
      <alignment horizontal="center" vertical="center"/>
      <protection locked="0"/>
    </xf>
    <xf numFmtId="4" fontId="10" fillId="0" borderId="58" xfId="0" applyNumberFormat="1" applyFont="1" applyBorder="1" applyAlignment="1" applyProtection="1">
      <alignment horizontal="right" vertical="center" indent="1"/>
      <protection locked="0"/>
    </xf>
    <xf numFmtId="4" fontId="10" fillId="0" borderId="84" xfId="0" applyNumberFormat="1" applyFont="1" applyBorder="1" applyAlignment="1" applyProtection="1">
      <alignment horizontal="right" vertical="center" indent="1"/>
      <protection locked="0"/>
    </xf>
    <xf numFmtId="4" fontId="10" fillId="0" borderId="50" xfId="0" applyNumberFormat="1" applyFont="1" applyBorder="1" applyAlignment="1" applyProtection="1">
      <alignment horizontal="right" vertical="center" indent="1"/>
      <protection locked="0"/>
    </xf>
    <xf numFmtId="4" fontId="10" fillId="0" borderId="85" xfId="0" applyNumberFormat="1" applyFont="1" applyBorder="1" applyAlignment="1" applyProtection="1">
      <alignment horizontal="right" vertical="center" indent="1"/>
      <protection locked="0"/>
    </xf>
    <xf numFmtId="4" fontId="10" fillId="0" borderId="70" xfId="0" applyNumberFormat="1" applyFont="1" applyBorder="1" applyAlignment="1" applyProtection="1">
      <alignment horizontal="right" vertical="center" indent="1"/>
      <protection locked="0"/>
    </xf>
    <xf numFmtId="4" fontId="10" fillId="0" borderId="66" xfId="0" applyNumberFormat="1" applyFont="1" applyBorder="1" applyAlignment="1" applyProtection="1">
      <alignment horizontal="right" vertical="center" indent="1"/>
      <protection locked="0"/>
    </xf>
    <xf numFmtId="4" fontId="37" fillId="7" borderId="86" xfId="0" applyNumberFormat="1" applyFont="1" applyFill="1" applyBorder="1" applyAlignment="1" applyProtection="1">
      <alignment horizontal="right" vertical="center" indent="1"/>
      <protection locked="0"/>
    </xf>
    <xf numFmtId="0" fontId="5" fillId="0" borderId="0" xfId="0" applyFont="1" applyAlignment="1" applyProtection="1">
      <alignment horizontal="right" vertical="center" indent="1"/>
      <protection locked="0"/>
    </xf>
    <xf numFmtId="172" fontId="44" fillId="0" borderId="0" xfId="1" applyNumberFormat="1" applyFont="1" applyAlignment="1" applyProtection="1">
      <alignment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21" fillId="2" borderId="0" xfId="0" applyFont="1" applyFill="1" applyAlignment="1" applyProtection="1">
      <alignment horizontal="right" vertical="center" indent="1"/>
      <protection locked="0"/>
    </xf>
    <xf numFmtId="0" fontId="19" fillId="0" borderId="0" xfId="0" applyFont="1" applyAlignment="1" applyProtection="1">
      <alignment horizontal="right" vertical="center" indent="2"/>
      <protection locked="0"/>
    </xf>
    <xf numFmtId="43" fontId="21" fillId="6" borderId="0" xfId="1" applyFont="1" applyFill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left" vertical="top" indent="1"/>
      <protection locked="0"/>
    </xf>
    <xf numFmtId="0" fontId="37" fillId="7" borderId="80" xfId="0" applyFont="1" applyFill="1" applyBorder="1" applyAlignment="1" applyProtection="1">
      <alignment horizontal="left" vertical="center" indent="1"/>
      <protection locked="0"/>
    </xf>
    <xf numFmtId="0" fontId="37" fillId="7" borderId="41" xfId="0" applyFont="1" applyFill="1" applyBorder="1" applyAlignment="1" applyProtection="1">
      <alignment horizontal="center" vertical="center"/>
      <protection locked="0"/>
    </xf>
    <xf numFmtId="0" fontId="37" fillId="7" borderId="40" xfId="0" applyFont="1" applyFill="1" applyBorder="1" applyAlignment="1" applyProtection="1">
      <alignment horizontal="center" vertical="center"/>
      <protection locked="0"/>
    </xf>
    <xf numFmtId="0" fontId="37" fillId="7" borderId="53" xfId="0" applyFont="1" applyFill="1" applyBorder="1" applyAlignment="1" applyProtection="1">
      <alignment horizontal="center" vertical="center"/>
      <protection locked="0"/>
    </xf>
    <xf numFmtId="0" fontId="16" fillId="2" borderId="56" xfId="0" applyFont="1" applyFill="1" applyBorder="1" applyAlignment="1" applyProtection="1">
      <alignment horizontal="left" vertical="center" indent="1"/>
      <protection locked="0"/>
    </xf>
    <xf numFmtId="0" fontId="16" fillId="2" borderId="57" xfId="0" applyFont="1" applyFill="1" applyBorder="1" applyAlignment="1" applyProtection="1">
      <alignment horizontal="left" vertical="center" indent="1"/>
      <protection locked="0"/>
    </xf>
    <xf numFmtId="169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hidden="1"/>
    </xf>
    <xf numFmtId="14" fontId="0" fillId="0" borderId="0" xfId="0" applyNumberFormat="1" applyFont="1" applyAlignment="1" applyProtection="1">
      <alignment vertical="center"/>
      <protection hidden="1"/>
    </xf>
    <xf numFmtId="0" fontId="13" fillId="2" borderId="0" xfId="0" applyFont="1" applyFill="1" applyAlignment="1" applyProtection="1">
      <alignment horizontal="left" vertical="center" indent="1"/>
      <protection hidden="1"/>
    </xf>
    <xf numFmtId="0" fontId="45" fillId="2" borderId="0" xfId="0" applyFont="1" applyFill="1" applyAlignment="1" applyProtection="1">
      <alignment horizontal="left" vertical="center" indent="1"/>
      <protection hidden="1"/>
    </xf>
    <xf numFmtId="0" fontId="31" fillId="2" borderId="0" xfId="0" applyFont="1" applyFill="1" applyAlignment="1" applyProtection="1">
      <alignment horizontal="left" vertical="center" indent="1"/>
      <protection hidden="1"/>
    </xf>
    <xf numFmtId="0" fontId="13" fillId="0" borderId="0" xfId="0" applyFont="1" applyFill="1" applyAlignment="1" applyProtection="1">
      <alignment horizontal="left" vertical="center" indent="1"/>
      <protection hidden="1"/>
    </xf>
    <xf numFmtId="0" fontId="46" fillId="2" borderId="0" xfId="0" applyFont="1" applyFill="1" applyAlignment="1" applyProtection="1">
      <alignment horizontal="left" vertical="center" indent="1"/>
      <protection hidden="1"/>
    </xf>
    <xf numFmtId="0" fontId="38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horizontal="left" vertical="center" indent="1"/>
      <protection hidden="1"/>
    </xf>
    <xf numFmtId="0" fontId="3" fillId="0" borderId="0" xfId="0" applyFont="1" applyAlignment="1" applyProtection="1">
      <alignment horizontal="left" vertical="center" indent="1"/>
      <protection hidden="1"/>
    </xf>
    <xf numFmtId="0" fontId="2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4" fillId="0" borderId="7" xfId="0" applyNumberFormat="1" applyFont="1" applyFill="1" applyBorder="1" applyAlignment="1" applyProtection="1">
      <alignment horizontal="left" vertical="center" indent="1"/>
      <protection hidden="1"/>
    </xf>
    <xf numFmtId="0" fontId="4" fillId="0" borderId="7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NumberFormat="1" applyFont="1" applyFill="1" applyBorder="1" applyAlignment="1" applyProtection="1">
      <alignment horizontal="left" vertical="center" indent="1"/>
      <protection hidden="1"/>
    </xf>
    <xf numFmtId="173" fontId="4" fillId="6" borderId="3" xfId="1" applyNumberFormat="1" applyFont="1" applyFill="1" applyBorder="1" applyAlignment="1" applyProtection="1">
      <alignment vertical="center"/>
      <protection hidden="1"/>
    </xf>
    <xf numFmtId="0" fontId="4" fillId="6" borderId="1" xfId="0" applyNumberFormat="1" applyFont="1" applyFill="1" applyBorder="1" applyAlignment="1" applyProtection="1">
      <alignment horizontal="left" vertical="center" indent="1"/>
      <protection hidden="1"/>
    </xf>
    <xf numFmtId="173" fontId="4" fillId="6" borderId="1" xfId="1" applyNumberFormat="1" applyFont="1" applyFill="1" applyBorder="1" applyAlignment="1" applyProtection="1">
      <alignment vertical="center"/>
      <protection hidden="1"/>
    </xf>
    <xf numFmtId="0" fontId="5" fillId="2" borderId="4" xfId="0" applyNumberFormat="1" applyFont="1" applyFill="1" applyBorder="1" applyAlignment="1" applyProtection="1">
      <alignment horizontal="left" vertical="center" indent="1"/>
      <protection hidden="1"/>
    </xf>
    <xf numFmtId="173" fontId="5" fillId="2" borderId="4" xfId="1" applyNumberFormat="1" applyFont="1" applyFill="1" applyBorder="1" applyAlignment="1" applyProtection="1">
      <alignment vertical="center"/>
      <protection hidden="1"/>
    </xf>
    <xf numFmtId="173" fontId="39" fillId="0" borderId="7" xfId="0" applyNumberFormat="1" applyFont="1" applyFill="1" applyBorder="1" applyAlignment="1" applyProtection="1">
      <alignment horizontal="right" vertical="center"/>
      <protection hidden="1"/>
    </xf>
    <xf numFmtId="0" fontId="5" fillId="2" borderId="2" xfId="0" applyNumberFormat="1" applyFont="1" applyFill="1" applyBorder="1" applyAlignment="1" applyProtection="1">
      <alignment horizontal="left" vertical="center" indent="1"/>
      <protection hidden="1"/>
    </xf>
    <xf numFmtId="173" fontId="5" fillId="2" borderId="2" xfId="1" applyNumberFormat="1" applyFont="1" applyFill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2" fillId="0" borderId="0" xfId="0" applyFont="1" applyProtection="1">
      <protection hidden="1"/>
    </xf>
    <xf numFmtId="0" fontId="9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left" indent="1"/>
      <protection hidden="1"/>
    </xf>
    <xf numFmtId="0" fontId="0" fillId="9" borderId="0" xfId="0" applyFont="1" applyFill="1" applyAlignment="1" applyProtection="1">
      <alignment vertical="center"/>
      <protection hidden="1"/>
    </xf>
    <xf numFmtId="0" fontId="0" fillId="2" borderId="20" xfId="0" applyFont="1" applyFill="1" applyBorder="1" applyAlignment="1" applyProtection="1">
      <alignment vertical="center"/>
      <protection hidden="1"/>
    </xf>
    <xf numFmtId="0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4" xfId="0" applyFont="1" applyFill="1" applyBorder="1" applyAlignment="1" applyProtection="1">
      <alignment vertical="center"/>
      <protection hidden="1"/>
    </xf>
    <xf numFmtId="0" fontId="4" fillId="2" borderId="4" xfId="0" applyNumberFormat="1" applyFont="1" applyFill="1" applyBorder="1" applyAlignment="1" applyProtection="1">
      <alignment horizontal="center" vertical="center"/>
      <protection hidden="1"/>
    </xf>
    <xf numFmtId="0" fontId="4" fillId="0" borderId="39" xfId="0" applyNumberFormat="1" applyFont="1" applyFill="1" applyBorder="1" applyAlignment="1" applyProtection="1">
      <alignment horizontal="left" vertical="center" indent="1"/>
      <protection hidden="1"/>
    </xf>
    <xf numFmtId="0" fontId="0" fillId="6" borderId="45" xfId="0" applyFont="1" applyFill="1" applyBorder="1" applyAlignment="1" applyProtection="1">
      <alignment horizontal="left" vertical="center" indent="1"/>
      <protection hidden="1"/>
    </xf>
    <xf numFmtId="165" fontId="4" fillId="0" borderId="45" xfId="1" applyNumberFormat="1" applyFont="1" applyFill="1" applyBorder="1" applyAlignment="1" applyProtection="1">
      <alignment vertical="center"/>
      <protection hidden="1"/>
    </xf>
    <xf numFmtId="164" fontId="8" fillId="0" borderId="46" xfId="1" applyNumberFormat="1" applyFont="1" applyFill="1" applyBorder="1" applyAlignment="1" applyProtection="1">
      <alignment vertical="center"/>
      <protection hidden="1"/>
    </xf>
    <xf numFmtId="0" fontId="41" fillId="7" borderId="8" xfId="0" applyNumberFormat="1" applyFont="1" applyFill="1" applyBorder="1" applyAlignment="1" applyProtection="1">
      <alignment horizontal="right" vertical="center" indent="2"/>
      <protection hidden="1"/>
    </xf>
    <xf numFmtId="0" fontId="42" fillId="7" borderId="38" xfId="0" applyNumberFormat="1" applyFont="1" applyFill="1" applyBorder="1" applyAlignment="1" applyProtection="1">
      <alignment horizontal="left" vertical="center" indent="1"/>
      <protection hidden="1"/>
    </xf>
    <xf numFmtId="164" fontId="42" fillId="7" borderId="38" xfId="1" applyNumberFormat="1" applyFont="1" applyFill="1" applyBorder="1" applyAlignment="1" applyProtection="1">
      <alignment vertical="center"/>
      <protection hidden="1"/>
    </xf>
    <xf numFmtId="164" fontId="41" fillId="7" borderId="42" xfId="1" applyNumberFormat="1" applyFont="1" applyFill="1" applyBorder="1" applyAlignment="1" applyProtection="1">
      <alignment vertical="center"/>
      <protection hidden="1"/>
    </xf>
    <xf numFmtId="0" fontId="0" fillId="2" borderId="39" xfId="0" applyFont="1" applyFill="1" applyBorder="1" applyAlignment="1" applyProtection="1">
      <alignment vertical="center"/>
      <protection hidden="1"/>
    </xf>
    <xf numFmtId="0" fontId="5" fillId="2" borderId="39" xfId="0" applyNumberFormat="1" applyFont="1" applyFill="1" applyBorder="1" applyAlignment="1" applyProtection="1">
      <alignment horizontal="right" vertical="center" indent="1"/>
      <protection hidden="1"/>
    </xf>
    <xf numFmtId="164" fontId="5" fillId="2" borderId="45" xfId="1" applyNumberFormat="1" applyFont="1" applyFill="1" applyBorder="1" applyAlignment="1" applyProtection="1">
      <alignment horizontal="center" vertical="center"/>
      <protection hidden="1"/>
    </xf>
    <xf numFmtId="164" fontId="5" fillId="2" borderId="46" xfId="1" applyNumberFormat="1" applyFont="1" applyFill="1" applyBorder="1" applyAlignment="1" applyProtection="1">
      <alignment horizontal="center" vertical="center"/>
      <protection hidden="1"/>
    </xf>
    <xf numFmtId="0" fontId="4" fillId="2" borderId="6" xfId="0" applyNumberFormat="1" applyFont="1" applyFill="1" applyBorder="1" applyAlignment="1" applyProtection="1">
      <alignment vertical="center"/>
      <protection hidden="1"/>
    </xf>
    <xf numFmtId="0" fontId="5" fillId="2" borderId="6" xfId="0" applyNumberFormat="1" applyFont="1" applyFill="1" applyBorder="1" applyAlignment="1" applyProtection="1">
      <alignment horizontal="right" vertical="center" indent="1"/>
      <protection hidden="1"/>
    </xf>
    <xf numFmtId="164" fontId="4" fillId="0" borderId="47" xfId="1" applyNumberFormat="1" applyFont="1" applyFill="1" applyBorder="1" applyAlignment="1" applyProtection="1">
      <alignment vertical="center"/>
      <protection hidden="1"/>
    </xf>
    <xf numFmtId="164" fontId="0" fillId="0" borderId="48" xfId="1" applyNumberFormat="1" applyFont="1" applyFill="1" applyBorder="1" applyAlignment="1" applyProtection="1">
      <alignment vertical="center"/>
      <protection hidden="1"/>
    </xf>
    <xf numFmtId="0" fontId="5" fillId="2" borderId="0" xfId="0" applyNumberFormat="1" applyFont="1" applyFill="1" applyBorder="1" applyAlignment="1" applyProtection="1">
      <alignment horizontal="left" vertical="center" indent="1"/>
      <protection hidden="1"/>
    </xf>
    <xf numFmtId="0" fontId="0" fillId="2" borderId="0" xfId="0" applyFont="1" applyFill="1" applyBorder="1" applyAlignment="1" applyProtection="1">
      <alignment vertical="center"/>
      <protection hidden="1"/>
    </xf>
    <xf numFmtId="0" fontId="7" fillId="6" borderId="1" xfId="0" applyNumberFormat="1" applyFont="1" applyFill="1" applyBorder="1" applyAlignment="1" applyProtection="1">
      <alignment horizontal="left" vertical="center" indent="2"/>
      <protection hidden="1"/>
    </xf>
    <xf numFmtId="165" fontId="4" fillId="0" borderId="37" xfId="1" applyNumberFormat="1" applyFont="1" applyFill="1" applyBorder="1" applyAlignment="1" applyProtection="1">
      <alignment vertical="center"/>
      <protection hidden="1"/>
    </xf>
    <xf numFmtId="164" fontId="4" fillId="0" borderId="43" xfId="1" applyNumberFormat="1" applyFont="1" applyFill="1" applyBorder="1" applyAlignment="1" applyProtection="1">
      <alignment vertical="center"/>
      <protection hidden="1"/>
    </xf>
    <xf numFmtId="0" fontId="4" fillId="6" borderId="1" xfId="0" applyNumberFormat="1" applyFont="1" applyFill="1" applyBorder="1" applyAlignment="1" applyProtection="1">
      <alignment horizontal="left" vertical="center" indent="2"/>
      <protection hidden="1"/>
    </xf>
    <xf numFmtId="165" fontId="4" fillId="0" borderId="30" xfId="1" applyNumberFormat="1" applyFont="1" applyFill="1" applyBorder="1" applyAlignment="1" applyProtection="1">
      <alignment vertical="center"/>
      <protection hidden="1"/>
    </xf>
    <xf numFmtId="164" fontId="4" fillId="0" borderId="34" xfId="1" applyNumberFormat="1" applyFont="1" applyFill="1" applyBorder="1" applyAlignment="1" applyProtection="1">
      <alignment vertical="center"/>
      <protection hidden="1"/>
    </xf>
    <xf numFmtId="165" fontId="4" fillId="0" borderId="35" xfId="1" applyNumberFormat="1" applyFont="1" applyFill="1" applyBorder="1" applyAlignment="1" applyProtection="1">
      <alignment vertical="center"/>
      <protection hidden="1"/>
    </xf>
    <xf numFmtId="164" fontId="4" fillId="0" borderId="44" xfId="1" applyNumberFormat="1" applyFont="1" applyFill="1" applyBorder="1" applyAlignment="1" applyProtection="1">
      <alignment vertical="center"/>
      <protection hidden="1"/>
    </xf>
    <xf numFmtId="0" fontId="41" fillId="7" borderId="39" xfId="0" applyNumberFormat="1" applyFont="1" applyFill="1" applyBorder="1" applyAlignment="1" applyProtection="1">
      <alignment horizontal="right" vertical="center" indent="3"/>
      <protection hidden="1"/>
    </xf>
    <xf numFmtId="0" fontId="42" fillId="7" borderId="45" xfId="0" applyFont="1" applyFill="1" applyBorder="1" applyAlignment="1" applyProtection="1">
      <alignment vertical="center"/>
      <protection hidden="1"/>
    </xf>
    <xf numFmtId="164" fontId="42" fillId="7" borderId="45" xfId="1" applyNumberFormat="1" applyFont="1" applyFill="1" applyBorder="1" applyAlignment="1" applyProtection="1">
      <alignment vertical="center"/>
      <protection hidden="1"/>
    </xf>
    <xf numFmtId="164" fontId="41" fillId="7" borderId="46" xfId="1" applyNumberFormat="1" applyFont="1" applyFill="1" applyBorder="1" applyAlignment="1" applyProtection="1">
      <alignment vertical="center"/>
      <protection hidden="1"/>
    </xf>
    <xf numFmtId="0" fontId="5" fillId="2" borderId="6" xfId="0" applyNumberFormat="1" applyFont="1" applyFill="1" applyBorder="1" applyAlignment="1" applyProtection="1">
      <alignment horizontal="left" vertical="center" indent="1"/>
      <protection hidden="1"/>
    </xf>
    <xf numFmtId="0" fontId="0" fillId="2" borderId="47" xfId="0" applyFont="1" applyFill="1" applyBorder="1" applyAlignment="1" applyProtection="1">
      <alignment vertical="center"/>
      <protection hidden="1"/>
    </xf>
    <xf numFmtId="164" fontId="0" fillId="2" borderId="47" xfId="1" applyNumberFormat="1" applyFont="1" applyFill="1" applyBorder="1" applyAlignment="1" applyProtection="1">
      <alignment vertical="center"/>
      <protection hidden="1"/>
    </xf>
    <xf numFmtId="164" fontId="3" fillId="2" borderId="48" xfId="1" applyNumberFormat="1" applyFont="1" applyFill="1" applyBorder="1" applyAlignment="1" applyProtection="1">
      <alignment vertical="center"/>
      <protection hidden="1"/>
    </xf>
    <xf numFmtId="174" fontId="16" fillId="6" borderId="79" xfId="1" applyNumberFormat="1" applyFont="1" applyFill="1" applyBorder="1" applyAlignment="1" applyProtection="1">
      <alignment horizontal="center" vertical="center"/>
      <protection locked="0"/>
    </xf>
    <xf numFmtId="174" fontId="16" fillId="0" borderId="36" xfId="1" applyNumberFormat="1" applyFont="1" applyBorder="1" applyAlignment="1" applyProtection="1">
      <alignment horizontal="center" vertical="center"/>
      <protection locked="0"/>
    </xf>
    <xf numFmtId="174" fontId="16" fillId="0" borderId="52" xfId="1" applyNumberFormat="1" applyFont="1" applyBorder="1" applyAlignment="1" applyProtection="1">
      <alignment horizontal="center" vertical="center"/>
      <protection locked="0"/>
    </xf>
    <xf numFmtId="174" fontId="16" fillId="0" borderId="60" xfId="1" applyNumberFormat="1" applyFont="1" applyBorder="1" applyAlignment="1" applyProtection="1">
      <alignment horizontal="center" vertical="center"/>
      <protection locked="0"/>
    </xf>
    <xf numFmtId="174" fontId="16" fillId="6" borderId="32" xfId="1" applyNumberFormat="1" applyFont="1" applyFill="1" applyBorder="1" applyAlignment="1" applyProtection="1">
      <alignment horizontal="center" vertical="center"/>
      <protection locked="0"/>
    </xf>
    <xf numFmtId="174" fontId="16" fillId="6" borderId="14" xfId="1" applyNumberFormat="1" applyFont="1" applyFill="1" applyBorder="1" applyAlignment="1" applyProtection="1">
      <alignment horizontal="center" vertical="center"/>
      <protection locked="0"/>
    </xf>
    <xf numFmtId="0" fontId="26" fillId="4" borderId="0" xfId="3" applyFont="1" applyFill="1" applyAlignment="1">
      <alignment horizontal="center" vertical="center" wrapText="1"/>
    </xf>
    <xf numFmtId="0" fontId="47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wrapText="1" indent="1"/>
    </xf>
    <xf numFmtId="0" fontId="36" fillId="0" borderId="0" xfId="0" applyFont="1" applyAlignment="1">
      <alignment horizontal="left" vertical="center" indent="1"/>
    </xf>
    <xf numFmtId="0" fontId="15" fillId="2" borderId="67" xfId="0" applyFont="1" applyFill="1" applyBorder="1" applyAlignment="1" applyProtection="1">
      <alignment horizontal="center" vertical="center" wrapText="1"/>
      <protection locked="0"/>
    </xf>
    <xf numFmtId="0" fontId="0" fillId="2" borderId="68" xfId="0" applyFill="1" applyBorder="1" applyAlignment="1" applyProtection="1">
      <alignment horizontal="center" vertical="center" wrapText="1"/>
      <protection locked="0"/>
    </xf>
    <xf numFmtId="0" fontId="15" fillId="0" borderId="22" xfId="0" applyFont="1" applyFill="1" applyBorder="1" applyAlignment="1" applyProtection="1">
      <alignment horizontal="center" vertical="center"/>
      <protection locked="0"/>
    </xf>
    <xf numFmtId="0" fontId="0" fillId="0" borderId="26" xfId="0" applyFill="1" applyBorder="1" applyAlignment="1" applyProtection="1">
      <alignment horizontal="center" vertical="center"/>
      <protection locked="0"/>
    </xf>
    <xf numFmtId="0" fontId="15" fillId="6" borderId="93" xfId="0" applyFont="1" applyFill="1" applyBorder="1" applyAlignment="1" applyProtection="1">
      <alignment horizontal="center" vertical="center" wrapText="1"/>
      <protection locked="0"/>
    </xf>
    <xf numFmtId="0" fontId="0" fillId="6" borderId="15" xfId="0" applyFill="1" applyBorder="1" applyAlignment="1" applyProtection="1">
      <alignment horizontal="center" vertical="center" wrapText="1"/>
      <protection locked="0"/>
    </xf>
    <xf numFmtId="0" fontId="10" fillId="2" borderId="94" xfId="0" applyFont="1" applyFill="1" applyBorder="1" applyAlignment="1" applyProtection="1">
      <alignment horizontal="center" vertical="center" wrapText="1"/>
      <protection locked="0"/>
    </xf>
    <xf numFmtId="0" fontId="10" fillId="2" borderId="87" xfId="0" applyFont="1" applyFill="1" applyBorder="1" applyAlignment="1" applyProtection="1">
      <alignment horizontal="center" vertical="center" wrapText="1"/>
      <protection locked="0"/>
    </xf>
    <xf numFmtId="0" fontId="10" fillId="2" borderId="89" xfId="0" applyFont="1" applyFill="1" applyBorder="1" applyAlignment="1" applyProtection="1">
      <alignment horizontal="center" vertical="center" wrapText="1"/>
      <protection locked="0"/>
    </xf>
    <xf numFmtId="0" fontId="10" fillId="2" borderId="55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0" fillId="2" borderId="69" xfId="0" applyFill="1" applyBorder="1" applyAlignment="1" applyProtection="1">
      <alignment horizontal="center" vertical="center" wrapText="1"/>
      <protection locked="0"/>
    </xf>
    <xf numFmtId="0" fontId="15" fillId="2" borderId="19" xfId="0" applyFont="1" applyFill="1" applyBorder="1" applyAlignment="1" applyProtection="1">
      <alignment horizontal="center" vertical="center" wrapText="1"/>
      <protection locked="0"/>
    </xf>
    <xf numFmtId="0" fontId="0" fillId="2" borderId="33" xfId="0" applyFill="1" applyBorder="1" applyAlignment="1" applyProtection="1">
      <alignment vertical="center" wrapText="1"/>
      <protection locked="0"/>
    </xf>
    <xf numFmtId="0" fontId="0" fillId="2" borderId="54" xfId="0" applyFill="1" applyBorder="1" applyAlignment="1" applyProtection="1">
      <alignment vertical="center" wrapText="1"/>
      <protection locked="0"/>
    </xf>
    <xf numFmtId="0" fontId="10" fillId="2" borderId="70" xfId="0" applyFont="1" applyFill="1" applyBorder="1" applyAlignment="1" applyProtection="1">
      <alignment horizontal="center" vertical="center" wrapText="1"/>
      <protection locked="0"/>
    </xf>
    <xf numFmtId="0" fontId="10" fillId="2" borderId="66" xfId="0" applyFont="1" applyFill="1" applyBorder="1" applyAlignment="1" applyProtection="1">
      <alignment horizontal="center" vertical="center" wrapText="1"/>
      <protection locked="0"/>
    </xf>
    <xf numFmtId="0" fontId="10" fillId="2" borderId="63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64" xfId="0" applyFont="1" applyFill="1" applyBorder="1" applyAlignment="1" applyProtection="1">
      <alignment horizontal="center" vertical="center" wrapText="1"/>
      <protection locked="0"/>
    </xf>
    <xf numFmtId="0" fontId="10" fillId="2" borderId="62" xfId="0" applyFont="1" applyFill="1" applyBorder="1" applyAlignment="1" applyProtection="1">
      <alignment horizontal="center" vertical="center" wrapText="1"/>
      <protection locked="0"/>
    </xf>
    <xf numFmtId="0" fontId="10" fillId="2" borderId="65" xfId="0" applyFont="1" applyFill="1" applyBorder="1" applyAlignment="1" applyProtection="1">
      <alignment horizontal="center" vertical="center" wrapText="1"/>
      <protection locked="0"/>
    </xf>
    <xf numFmtId="0" fontId="10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20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Border="1" applyAlignment="1" applyProtection="1">
      <alignment horizontal="center" vertical="center"/>
      <protection hidden="1"/>
    </xf>
  </cellXfs>
  <cellStyles count="5">
    <cellStyle name="Navadno" xfId="0" builtinId="0"/>
    <cellStyle name="Navadno 2" xfId="2"/>
    <cellStyle name="Navadno 2 2" xfId="3"/>
    <cellStyle name="Odstotek" xfId="4" builtinId="5"/>
    <cellStyle name="Vejica" xfId="1" builtinId="3"/>
  </cellStyles>
  <dxfs count="6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9" defaultPivotStyle="PivotStyleLight16">
    <tableStyle name="TableStyleQueryPreview" pivot="0" count="3">
      <tableStyleElement type="wholeTable" dxfId="5"/>
      <tableStyleElement type="headerRow" dxfId="4"/>
      <tableStyleElement type="firstRowStripe" dxfId="3"/>
    </tableStyle>
    <tableStyle name="TableStyleQueryResult" pivot="0" count="3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tiff"/><Relationship Id="rId1" Type="http://schemas.openxmlformats.org/officeDocument/2006/relationships/image" Target="../media/image5.jpe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1898650</xdr:colOff>
      <xdr:row>4</xdr:row>
      <xdr:rowOff>67982</xdr:rowOff>
    </xdr:from>
    <xdr:to>
      <xdr:col>1</xdr:col>
      <xdr:colOff>4064635</xdr:colOff>
      <xdr:row>7</xdr:row>
      <xdr:rowOff>99415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863600"/>
          <a:ext cx="2165985" cy="602933"/>
        </a:xfrm>
        <a:prstGeom prst="rect">
          <a:avLst/>
        </a:prstGeom>
      </xdr:spPr>
    </xdr:pic>
    <xdr:clientData/>
  </xdr:twoCellAnchor>
  <xdr:twoCellAnchor>
    <xdr:from>
      <xdr:col>1</xdr:col>
      <xdr:colOff>4413092</xdr:colOff>
      <xdr:row>35</xdr:row>
      <xdr:rowOff>39844</xdr:rowOff>
    </xdr:from>
    <xdr:to>
      <xdr:col>2</xdr:col>
      <xdr:colOff>442599</xdr:colOff>
      <xdr:row>39</xdr:row>
      <xdr:rowOff>96994</xdr:rowOff>
    </xdr:to>
    <xdr:sp macro="" textlink="">
      <xdr:nvSpPr>
        <xdr:cNvPr id="3" name="Polje z besedilom 2"/>
        <xdr:cNvSpPr txBox="1">
          <a:spLocks noChangeArrowheads="1"/>
        </xdr:cNvSpPr>
      </xdr:nvSpPr>
      <xdr:spPr bwMode="auto">
        <a:xfrm>
          <a:off x="5117942" y="11088844"/>
          <a:ext cx="2763682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sl-SI" sz="1200" b="1"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Interni</a:t>
          </a:r>
          <a:r>
            <a:rPr lang="sl-SI" sz="1200" b="1" baseline="0"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dokument</a:t>
          </a:r>
          <a:endParaRPr lang="sl-SI" sz="1200" b="1">
            <a:effectLst/>
            <a:latin typeface="Verdana" panose="020B060403050404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Maribor, Marec 2019</a:t>
          </a:r>
        </a:p>
        <a:p>
          <a:pPr algn="r">
            <a:spcAft>
              <a:spcPts val="0"/>
            </a:spcAft>
          </a:pPr>
          <a:r>
            <a:rPr lang="sl-SI" sz="10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www.agen-rs.si</a:t>
          </a:r>
        </a:p>
        <a:p>
          <a:pPr algn="just">
            <a:lnSpc>
              <a:spcPct val="110000"/>
            </a:lnSpc>
            <a:spcAft>
              <a:spcPts val="600"/>
            </a:spcAft>
          </a:pPr>
          <a:r>
            <a:rPr lang="sl-SI" sz="1100">
              <a:effectLst/>
              <a:latin typeface="Segoe UI Light" panose="020B0502040204020203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28</xdr:row>
      <xdr:rowOff>0</xdr:rowOff>
    </xdr:from>
    <xdr:to>
      <xdr:col>1</xdr:col>
      <xdr:colOff>4353023</xdr:colOff>
      <xdr:row>52</xdr:row>
      <xdr:rowOff>27843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6" y="7153275"/>
          <a:ext cx="4353022" cy="45998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</xdr:row>
      <xdr:rowOff>161925</xdr:rowOff>
    </xdr:from>
    <xdr:to>
      <xdr:col>1</xdr:col>
      <xdr:colOff>5700955</xdr:colOff>
      <xdr:row>23</xdr:row>
      <xdr:rowOff>70211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1" y="3314700"/>
          <a:ext cx="5691429" cy="219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6226</xdr:colOff>
      <xdr:row>7</xdr:row>
      <xdr:rowOff>4252190</xdr:rowOff>
    </xdr:from>
    <xdr:to>
      <xdr:col>6</xdr:col>
      <xdr:colOff>531300</xdr:colOff>
      <xdr:row>7</xdr:row>
      <xdr:rowOff>4605780</xdr:rowOff>
    </xdr:to>
    <xdr:pic>
      <xdr:nvPicPr>
        <xdr:cNvPr id="2" name="Picture 1" descr="What Does It Mean?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01528" y="5873308"/>
          <a:ext cx="528498" cy="353590"/>
        </a:xfrm>
        <a:prstGeom prst="rect">
          <a:avLst/>
        </a:prstGeom>
        <a:noFill/>
      </xdr:spPr>
    </xdr:pic>
    <xdr:clientData/>
  </xdr:twoCellAnchor>
  <xdr:twoCellAnchor editAs="absolute">
    <xdr:from>
      <xdr:col>1</xdr:col>
      <xdr:colOff>1369096</xdr:colOff>
      <xdr:row>3</xdr:row>
      <xdr:rowOff>266700</xdr:rowOff>
    </xdr:from>
    <xdr:to>
      <xdr:col>5</xdr:col>
      <xdr:colOff>1098172</xdr:colOff>
      <xdr:row>8</xdr:row>
      <xdr:rowOff>414972</xdr:rowOff>
    </xdr:to>
    <xdr:grpSp>
      <xdr:nvGrpSpPr>
        <xdr:cNvPr id="109" name="Skupina 108"/>
        <xdr:cNvGrpSpPr/>
      </xdr:nvGrpSpPr>
      <xdr:grpSpPr>
        <a:xfrm>
          <a:off x="1985420" y="983876"/>
          <a:ext cx="8492076" cy="5740008"/>
          <a:chOff x="7881695" y="657225"/>
          <a:chExt cx="8501306" cy="5741314"/>
        </a:xfrm>
      </xdr:grpSpPr>
      <xdr:pic>
        <xdr:nvPicPr>
          <xdr:cNvPr id="143" name="Slika 14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81695" y="657225"/>
            <a:ext cx="8501306" cy="5741314"/>
          </a:xfrm>
          <a:prstGeom prst="rect">
            <a:avLst/>
          </a:prstGeom>
        </xdr:spPr>
      </xdr:pic>
      <xdr:sp macro="" textlink="">
        <xdr:nvSpPr>
          <xdr:cNvPr id="144" name="Elipsa 143"/>
          <xdr:cNvSpPr/>
        </xdr:nvSpPr>
        <xdr:spPr>
          <a:xfrm>
            <a:off x="13379011" y="1756870"/>
            <a:ext cx="143970" cy="147825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45" name="Elipsa 144"/>
          <xdr:cNvSpPr/>
        </xdr:nvSpPr>
        <xdr:spPr>
          <a:xfrm>
            <a:off x="13520188" y="3312817"/>
            <a:ext cx="143970" cy="149139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46" name="Elipsa 145"/>
          <xdr:cNvSpPr/>
        </xdr:nvSpPr>
        <xdr:spPr>
          <a:xfrm>
            <a:off x="8893065" y="4204467"/>
            <a:ext cx="143970" cy="146839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47" name="Elipsa 146"/>
          <xdr:cNvSpPr/>
        </xdr:nvSpPr>
        <xdr:spPr>
          <a:xfrm>
            <a:off x="13504147" y="3180960"/>
            <a:ext cx="93651" cy="97014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48" name="Elipsa 147"/>
          <xdr:cNvSpPr/>
        </xdr:nvSpPr>
        <xdr:spPr>
          <a:xfrm>
            <a:off x="10879016" y="3404088"/>
            <a:ext cx="93651" cy="97014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149" name="Elipsa 148"/>
          <xdr:cNvSpPr/>
        </xdr:nvSpPr>
        <xdr:spPr>
          <a:xfrm>
            <a:off x="11659333" y="3981449"/>
            <a:ext cx="273777" cy="285751"/>
          </a:xfrm>
          <a:prstGeom prst="ellipse">
            <a:avLst/>
          </a:prstGeom>
          <a:solidFill>
            <a:schemeClr val="accent4"/>
          </a:solidFill>
          <a:ln w="12700">
            <a:solidFill>
              <a:sysClr val="windowText" lastClr="00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  <xdr:twoCellAnchor editAs="absolute">
    <xdr:from>
      <xdr:col>1</xdr:col>
      <xdr:colOff>3166207</xdr:colOff>
      <xdr:row>7</xdr:row>
      <xdr:rowOff>2115270</xdr:rowOff>
    </xdr:from>
    <xdr:to>
      <xdr:col>2</xdr:col>
      <xdr:colOff>361391</xdr:colOff>
      <xdr:row>7</xdr:row>
      <xdr:rowOff>2426744</xdr:rowOff>
    </xdr:to>
    <xdr:sp macro="" textlink="$I$14">
      <xdr:nvSpPr>
        <xdr:cNvPr id="142" name="PoljeZBesedilom 141"/>
        <xdr:cNvSpPr txBox="1"/>
      </xdr:nvSpPr>
      <xdr:spPr>
        <a:xfrm>
          <a:off x="3787403" y="3732247"/>
          <a:ext cx="839531" cy="311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fld id="{DD5D3783-8162-4BBF-A710-BE5D10D5CD35}" type="TxLink">
            <a:rPr lang="en-US" sz="1400" b="0" i="0" u="none" strike="noStrike">
              <a:solidFill>
                <a:schemeClr val="tx1"/>
              </a:solidFill>
              <a:latin typeface="+mn-lt"/>
              <a:cs typeface="Calibri"/>
            </a:rPr>
            <a:pPr algn="l"/>
            <a:t> </a:t>
          </a:fld>
          <a:endParaRPr lang="sl-SI" sz="2800" b="0">
            <a:solidFill>
              <a:schemeClr val="tx1"/>
            </a:solidFill>
            <a:latin typeface="+mn-lt"/>
          </a:endParaRPr>
        </a:p>
      </xdr:txBody>
    </xdr:sp>
    <xdr:clientData/>
  </xdr:twoCellAnchor>
  <xdr:twoCellAnchor editAs="absolute">
    <xdr:from>
      <xdr:col>2</xdr:col>
      <xdr:colOff>620209</xdr:colOff>
      <xdr:row>7</xdr:row>
      <xdr:rowOff>1748312</xdr:rowOff>
    </xdr:from>
    <xdr:to>
      <xdr:col>2</xdr:col>
      <xdr:colOff>930658</xdr:colOff>
      <xdr:row>7</xdr:row>
      <xdr:rowOff>2093252</xdr:rowOff>
    </xdr:to>
    <xdr:sp macro="" textlink="">
      <xdr:nvSpPr>
        <xdr:cNvPr id="115" name="PoljeZBesedilom 114"/>
        <xdr:cNvSpPr txBox="1"/>
      </xdr:nvSpPr>
      <xdr:spPr>
        <a:xfrm>
          <a:off x="4885752" y="3365289"/>
          <a:ext cx="310449" cy="344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sl-SI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</a:t>
          </a:r>
        </a:p>
      </xdr:txBody>
    </xdr:sp>
    <xdr:clientData/>
  </xdr:twoCellAnchor>
  <xdr:twoCellAnchor editAs="absolute">
    <xdr:from>
      <xdr:col>3</xdr:col>
      <xdr:colOff>1215358</xdr:colOff>
      <xdr:row>7</xdr:row>
      <xdr:rowOff>1631627</xdr:rowOff>
    </xdr:from>
    <xdr:to>
      <xdr:col>3</xdr:col>
      <xdr:colOff>1518315</xdr:colOff>
      <xdr:row>7</xdr:row>
      <xdr:rowOff>1976567</xdr:rowOff>
    </xdr:to>
    <xdr:sp macro="" textlink="">
      <xdr:nvSpPr>
        <xdr:cNvPr id="116" name="PoljeZBesedilom 115"/>
        <xdr:cNvSpPr txBox="1"/>
      </xdr:nvSpPr>
      <xdr:spPr>
        <a:xfrm>
          <a:off x="7187119" y="3248604"/>
          <a:ext cx="302957" cy="344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sl-SI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twoCellAnchor>
  <xdr:twoCellAnchor editAs="absolute">
    <xdr:from>
      <xdr:col>1</xdr:col>
      <xdr:colOff>3203278</xdr:colOff>
      <xdr:row>7</xdr:row>
      <xdr:rowOff>3020000</xdr:rowOff>
    </xdr:from>
    <xdr:to>
      <xdr:col>1</xdr:col>
      <xdr:colOff>3366430</xdr:colOff>
      <xdr:row>7</xdr:row>
      <xdr:rowOff>3191535</xdr:rowOff>
    </xdr:to>
    <xdr:sp macro="" textlink="">
      <xdr:nvSpPr>
        <xdr:cNvPr id="107" name="Elipsa 106"/>
        <xdr:cNvSpPr/>
      </xdr:nvSpPr>
      <xdr:spPr>
        <a:xfrm>
          <a:off x="3824474" y="4636977"/>
          <a:ext cx="163152" cy="171535"/>
        </a:xfrm>
        <a:prstGeom prst="ellipse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 editAs="absolute">
    <xdr:from>
      <xdr:col>3</xdr:col>
      <xdr:colOff>1697073</xdr:colOff>
      <xdr:row>7</xdr:row>
      <xdr:rowOff>1316657</xdr:rowOff>
    </xdr:from>
    <xdr:to>
      <xdr:col>4</xdr:col>
      <xdr:colOff>154163</xdr:colOff>
      <xdr:row>7</xdr:row>
      <xdr:rowOff>1488191</xdr:rowOff>
    </xdr:to>
    <xdr:sp macro="" textlink="">
      <xdr:nvSpPr>
        <xdr:cNvPr id="108" name="Elipsa 107"/>
        <xdr:cNvSpPr/>
      </xdr:nvSpPr>
      <xdr:spPr>
        <a:xfrm>
          <a:off x="7668834" y="2933634"/>
          <a:ext cx="163307" cy="171534"/>
        </a:xfrm>
        <a:prstGeom prst="ellipse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4</xdr:col>
      <xdr:colOff>362510</xdr:colOff>
      <xdr:row>74</xdr:row>
      <xdr:rowOff>66618</xdr:rowOff>
    </xdr:from>
    <xdr:to>
      <xdr:col>4</xdr:col>
      <xdr:colOff>691962</xdr:colOff>
      <xdr:row>74</xdr:row>
      <xdr:rowOff>288303</xdr:rowOff>
    </xdr:to>
    <xdr:sp macro="" textlink="">
      <xdr:nvSpPr>
        <xdr:cNvPr id="54" name="Desna puščica s črticami 53"/>
        <xdr:cNvSpPr>
          <a:spLocks noChangeAspect="1"/>
        </xdr:cNvSpPr>
      </xdr:nvSpPr>
      <xdr:spPr>
        <a:xfrm rot="10800000">
          <a:off x="8046010" y="47247118"/>
          <a:ext cx="329452" cy="221685"/>
        </a:xfrm>
        <a:prstGeom prst="stripedRightArrow">
          <a:avLst/>
        </a:prstGeom>
        <a:ln w="635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sl-SI" sz="1100"/>
        </a:p>
      </xdr:txBody>
    </xdr:sp>
    <xdr:clientData/>
  </xdr:twoCellAnchor>
  <xdr:twoCellAnchor>
    <xdr:from>
      <xdr:col>4</xdr:col>
      <xdr:colOff>998924</xdr:colOff>
      <xdr:row>73</xdr:row>
      <xdr:rowOff>32018</xdr:rowOff>
    </xdr:from>
    <xdr:to>
      <xdr:col>7</xdr:col>
      <xdr:colOff>381000</xdr:colOff>
      <xdr:row>76</xdr:row>
      <xdr:rowOff>353785</xdr:rowOff>
    </xdr:to>
    <xdr:sp macro="" textlink="">
      <xdr:nvSpPr>
        <xdr:cNvPr id="4" name="Pravokotnik z odrezanima kotoma na diagonali 3"/>
        <xdr:cNvSpPr/>
      </xdr:nvSpPr>
      <xdr:spPr>
        <a:xfrm>
          <a:off x="8673353" y="24198304"/>
          <a:ext cx="4171790" cy="1165410"/>
        </a:xfrm>
        <a:prstGeom prst="snip2DiagRect">
          <a:avLst>
            <a:gd name="adj1" fmla="val 0"/>
            <a:gd name="adj2" fmla="val 10828"/>
          </a:avLst>
        </a:prstGeom>
        <a:noFill/>
        <a:ln w="9525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4"/>
        </a:fontRef>
      </xdr:style>
      <xdr:txBody>
        <a:bodyPr vertOverflow="clip" horzOverflow="clip" rtlCol="0" anchor="ctr"/>
        <a:lstStyle/>
        <a:p>
          <a:pPr algn="ctr"/>
          <a:r>
            <a:rPr lang="sl-SI" sz="1100">
              <a:solidFill>
                <a:schemeClr val="tx1">
                  <a:lumMod val="50000"/>
                  <a:lumOff val="50000"/>
                </a:schemeClr>
              </a:solidFill>
            </a:rPr>
            <a:t>Izračun ustreznega korekcijskega faktorja vstopno/izstopnih tarif za dosego pričakovanega ciljnega prihodka se izvede s pomočjo Excelovega</a:t>
          </a:r>
          <a:r>
            <a:rPr lang="sl-SI" sz="1100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  <a:r>
            <a:rPr lang="sl-SI" sz="1100">
              <a:solidFill>
                <a:schemeClr val="tx1">
                  <a:lumMod val="50000"/>
                  <a:lumOff val="50000"/>
                </a:schemeClr>
              </a:solidFill>
            </a:rPr>
            <a:t>dodatka"Excel Reševalnik".</a:t>
          </a:r>
        </a:p>
        <a:p>
          <a:pPr algn="ctr"/>
          <a:r>
            <a:rPr lang="sl-SI" sz="1100" baseline="0">
              <a:solidFill>
                <a:schemeClr val="tx1">
                  <a:lumMod val="50000"/>
                  <a:lumOff val="50000"/>
                </a:schemeClr>
              </a:solidFill>
            </a:rPr>
            <a:t>Pričakovan ciljni prihodek je potrebno vnesti  kot vrednost v polje "Vrednost od" </a:t>
          </a:r>
          <a:endParaRPr lang="sl-SI" sz="1100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4</xdr:col>
      <xdr:colOff>674335</xdr:colOff>
      <xdr:row>7</xdr:row>
      <xdr:rowOff>1916184</xdr:rowOff>
    </xdr:from>
    <xdr:to>
      <xdr:col>5</xdr:col>
      <xdr:colOff>1636058</xdr:colOff>
      <xdr:row>7</xdr:row>
      <xdr:rowOff>2763110</xdr:rowOff>
    </xdr:to>
    <xdr:grpSp>
      <xdr:nvGrpSpPr>
        <xdr:cNvPr id="7" name="Skupina 6"/>
        <xdr:cNvGrpSpPr/>
      </xdr:nvGrpSpPr>
      <xdr:grpSpPr>
        <a:xfrm>
          <a:off x="8350364" y="3541037"/>
          <a:ext cx="2665018" cy="846926"/>
          <a:chOff x="10267691" y="3806616"/>
          <a:chExt cx="2467235" cy="846926"/>
        </a:xfrm>
      </xdr:grpSpPr>
      <xdr:sp macro="" textlink="#REF!">
        <xdr:nvSpPr>
          <xdr:cNvPr id="120" name="PoljeZBesedilom 119"/>
          <xdr:cNvSpPr txBox="1"/>
        </xdr:nvSpPr>
        <xdr:spPr>
          <a:xfrm>
            <a:off x="10267691" y="3806616"/>
            <a:ext cx="81598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fld id="{D1F9127F-8192-4FC0-B202-9121AD98EA3E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Rogatec</a:t>
            </a:fld>
            <a:endParaRPr lang="sl-SI" sz="1100" b="1"/>
          </a:p>
        </xdr:txBody>
      </xdr:sp>
      <xdr:grpSp>
        <xdr:nvGrpSpPr>
          <xdr:cNvPr id="6" name="Skupina 5"/>
          <xdr:cNvGrpSpPr/>
        </xdr:nvGrpSpPr>
        <xdr:grpSpPr>
          <a:xfrm>
            <a:off x="10301104" y="4143283"/>
            <a:ext cx="2433822" cy="510259"/>
            <a:chOff x="12739504" y="4019458"/>
            <a:chExt cx="2433822" cy="510259"/>
          </a:xfrm>
        </xdr:grpSpPr>
        <xdr:sp macro="" textlink="">
          <xdr:nvSpPr>
            <xdr:cNvPr id="131" name="Pravokotnik 130"/>
            <xdr:cNvSpPr/>
          </xdr:nvSpPr>
          <xdr:spPr>
            <a:xfrm>
              <a:off x="12739504" y="4019458"/>
              <a:ext cx="2433822" cy="510259"/>
            </a:xfrm>
            <a:prstGeom prst="rect">
              <a:avLst/>
            </a:prstGeom>
            <a:ln w="19050">
              <a:solidFill>
                <a:schemeClr val="tx1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xdr:spPr>
          <xdr:style>
            <a:lnRef idx="1">
              <a:schemeClr val="accent4"/>
            </a:lnRef>
            <a:fillRef idx="2">
              <a:schemeClr val="accent4"/>
            </a:fillRef>
            <a:effectRef idx="1">
              <a:schemeClr val="accent4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 b="0"/>
            </a:p>
          </xdr:txBody>
        </xdr:sp>
        <xdr:sp macro="" textlink="#REF!">
          <xdr:nvSpPr>
            <xdr:cNvPr id="132" name="PoljeZBesedilom 131"/>
            <xdr:cNvSpPr txBox="1"/>
          </xdr:nvSpPr>
          <xdr:spPr>
            <a:xfrm>
              <a:off x="13142107" y="403001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3353AF44-1B04-4AEA-9ACF-7416BB4DFBB3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Vstopna</a:t>
              </a:fld>
              <a:endParaRPr lang="en-US" b="0"/>
            </a:p>
          </xdr:txBody>
        </xdr:sp>
        <xdr:sp macro="" textlink="">
          <xdr:nvSpPr>
            <xdr:cNvPr id="130" name="PoljeZBesedilom 129"/>
            <xdr:cNvSpPr txBox="1"/>
          </xdr:nvSpPr>
          <xdr:spPr>
            <a:xfrm>
              <a:off x="12757017" y="4069937"/>
              <a:ext cx="330866" cy="404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20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C</a:t>
              </a:r>
            </a:p>
          </xdr:txBody>
        </xdr:sp>
        <xdr:sp macro="" textlink="#REF!">
          <xdr:nvSpPr>
            <xdr:cNvPr id="60" name="PoljeZBesedilom 59"/>
            <xdr:cNvSpPr txBox="1"/>
          </xdr:nvSpPr>
          <xdr:spPr>
            <a:xfrm>
              <a:off x="13142107" y="427766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5E0DC211-F1B1-4495-B68A-ABDD3294DF5F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Izstopna</a:t>
              </a:fld>
              <a:endParaRPr lang="en-US" b="0"/>
            </a:p>
          </xdr:txBody>
        </xdr:sp>
        <xdr:sp macro="" textlink="$D$85">
          <xdr:nvSpPr>
            <xdr:cNvPr id="61" name="PoljeZBesedilom 60"/>
            <xdr:cNvSpPr txBox="1"/>
          </xdr:nvSpPr>
          <xdr:spPr>
            <a:xfrm>
              <a:off x="13840257" y="4023992"/>
              <a:ext cx="1328411" cy="258896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9585734C-DCDE-41C7-B3A8-008D968AE860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0,03413 [€/kWh/dan]</a:t>
              </a:fld>
              <a:endParaRPr lang="sl-SI" sz="1100" i="1"/>
            </a:p>
          </xdr:txBody>
        </xdr:sp>
        <xdr:sp macro="" textlink="$D$86">
          <xdr:nvSpPr>
            <xdr:cNvPr id="66" name="PoljeZBesedilom 65"/>
            <xdr:cNvSpPr txBox="1"/>
          </xdr:nvSpPr>
          <xdr:spPr>
            <a:xfrm>
              <a:off x="13840256" y="4273988"/>
              <a:ext cx="1328411" cy="25038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C8362CFC-2B79-49CF-B9D9-5A686B621540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0,03792 [€/kWh/dan]</a:t>
              </a:fld>
              <a:endParaRPr lang="sl-SI" sz="1100" i="1"/>
            </a:p>
          </xdr:txBody>
        </xdr:sp>
      </xdr:grpSp>
    </xdr:grpSp>
    <xdr:clientData/>
  </xdr:twoCellAnchor>
  <xdr:twoCellAnchor>
    <xdr:from>
      <xdr:col>2</xdr:col>
      <xdr:colOff>475991</xdr:colOff>
      <xdr:row>4</xdr:row>
      <xdr:rowOff>102512</xdr:rowOff>
    </xdr:from>
    <xdr:to>
      <xdr:col>3</xdr:col>
      <xdr:colOff>1445559</xdr:colOff>
      <xdr:row>7</xdr:row>
      <xdr:rowOff>377938</xdr:rowOff>
    </xdr:to>
    <xdr:grpSp>
      <xdr:nvGrpSpPr>
        <xdr:cNvPr id="67" name="Skupina 66"/>
        <xdr:cNvGrpSpPr/>
      </xdr:nvGrpSpPr>
      <xdr:grpSpPr>
        <a:xfrm>
          <a:off x="4745432" y="1155865"/>
          <a:ext cx="2672862" cy="846926"/>
          <a:chOff x="10267691" y="3806616"/>
          <a:chExt cx="2467235" cy="846926"/>
        </a:xfrm>
      </xdr:grpSpPr>
      <xdr:sp macro="" textlink="#REF!">
        <xdr:nvSpPr>
          <xdr:cNvPr id="68" name="PoljeZBesedilom 67"/>
          <xdr:cNvSpPr txBox="1"/>
        </xdr:nvSpPr>
        <xdr:spPr>
          <a:xfrm>
            <a:off x="10267691" y="3806616"/>
            <a:ext cx="81598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fld id="{C45C2624-BBF1-4A33-9383-15D4342E123A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Ceršak</a:t>
            </a:fld>
            <a:endParaRPr lang="sl-SI" sz="1100" b="1"/>
          </a:p>
        </xdr:txBody>
      </xdr:sp>
      <xdr:grpSp>
        <xdr:nvGrpSpPr>
          <xdr:cNvPr id="69" name="Skupina 68"/>
          <xdr:cNvGrpSpPr/>
        </xdr:nvGrpSpPr>
        <xdr:grpSpPr>
          <a:xfrm>
            <a:off x="10301104" y="4143283"/>
            <a:ext cx="2433822" cy="510259"/>
            <a:chOff x="12739504" y="4019458"/>
            <a:chExt cx="2433822" cy="510259"/>
          </a:xfrm>
        </xdr:grpSpPr>
        <xdr:sp macro="" textlink="">
          <xdr:nvSpPr>
            <xdr:cNvPr id="70" name="Pravokotnik 69"/>
            <xdr:cNvSpPr/>
          </xdr:nvSpPr>
          <xdr:spPr>
            <a:xfrm>
              <a:off x="12739504" y="4019458"/>
              <a:ext cx="2433822" cy="510259"/>
            </a:xfrm>
            <a:prstGeom prst="rect">
              <a:avLst/>
            </a:prstGeom>
            <a:ln w="19050">
              <a:solidFill>
                <a:schemeClr val="tx1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xdr:spPr>
          <xdr:style>
            <a:lnRef idx="1">
              <a:schemeClr val="accent4"/>
            </a:lnRef>
            <a:fillRef idx="2">
              <a:schemeClr val="accent4"/>
            </a:fillRef>
            <a:effectRef idx="1">
              <a:schemeClr val="accent4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 b="0"/>
            </a:p>
          </xdr:txBody>
        </xdr:sp>
        <xdr:sp macro="" textlink="#REF!">
          <xdr:nvSpPr>
            <xdr:cNvPr id="71" name="PoljeZBesedilom 70"/>
            <xdr:cNvSpPr txBox="1"/>
          </xdr:nvSpPr>
          <xdr:spPr>
            <a:xfrm>
              <a:off x="13142107" y="403001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3353AF44-1B04-4AEA-9ACF-7416BB4DFBB3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Vstopna</a:t>
              </a:fld>
              <a:endParaRPr lang="en-US" b="0"/>
            </a:p>
          </xdr:txBody>
        </xdr:sp>
        <xdr:sp macro="" textlink="">
          <xdr:nvSpPr>
            <xdr:cNvPr id="72" name="PoljeZBesedilom 71"/>
            <xdr:cNvSpPr txBox="1"/>
          </xdr:nvSpPr>
          <xdr:spPr>
            <a:xfrm>
              <a:off x="12757017" y="4069937"/>
              <a:ext cx="330866" cy="4045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20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A</a:t>
              </a:r>
            </a:p>
          </xdr:txBody>
        </xdr:sp>
        <xdr:sp macro="" textlink="#REF!">
          <xdr:nvSpPr>
            <xdr:cNvPr id="73" name="PoljeZBesedilom 72"/>
            <xdr:cNvSpPr txBox="1"/>
          </xdr:nvSpPr>
          <xdr:spPr>
            <a:xfrm>
              <a:off x="13142107" y="427766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5E0DC211-F1B1-4495-B68A-ABDD3294DF5F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Izstopna</a:t>
              </a:fld>
              <a:endParaRPr lang="en-US" b="0"/>
            </a:p>
          </xdr:txBody>
        </xdr:sp>
        <xdr:sp macro="" textlink="$C$85">
          <xdr:nvSpPr>
            <xdr:cNvPr id="75" name="PoljeZBesedilom 74"/>
            <xdr:cNvSpPr txBox="1"/>
          </xdr:nvSpPr>
          <xdr:spPr>
            <a:xfrm>
              <a:off x="13840257" y="4023992"/>
              <a:ext cx="1328411" cy="258896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fld id="{E7B66288-F233-465A-A310-9F60204A9187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0,14020 [€/kWh/dan]</a:t>
              </a:fld>
              <a:endParaRPr lang="sl-SI" sz="1100" i="1"/>
            </a:p>
          </xdr:txBody>
        </xdr:sp>
        <xdr:sp macro="" textlink="$C$86">
          <xdr:nvSpPr>
            <xdr:cNvPr id="76" name="PoljeZBesedilom 75"/>
            <xdr:cNvSpPr txBox="1"/>
          </xdr:nvSpPr>
          <xdr:spPr>
            <a:xfrm>
              <a:off x="13840256" y="4273988"/>
              <a:ext cx="1328411" cy="25038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7C3F4B13-7F94-4D7D-9C5B-B8B89898AE7E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0,12618 [€/kWh/dan]</a:t>
              </a:fld>
              <a:endParaRPr lang="sl-SI" sz="1100" i="1"/>
            </a:p>
          </xdr:txBody>
        </xdr:sp>
      </xdr:grpSp>
    </xdr:grpSp>
    <xdr:clientData/>
  </xdr:twoCellAnchor>
  <xdr:twoCellAnchor>
    <xdr:from>
      <xdr:col>0</xdr:col>
      <xdr:colOff>203127</xdr:colOff>
      <xdr:row>7</xdr:row>
      <xdr:rowOff>2770632</xdr:rowOff>
    </xdr:from>
    <xdr:to>
      <xdr:col>1</xdr:col>
      <xdr:colOff>2241176</xdr:colOff>
      <xdr:row>7</xdr:row>
      <xdr:rowOff>3617558</xdr:rowOff>
    </xdr:to>
    <xdr:grpSp>
      <xdr:nvGrpSpPr>
        <xdr:cNvPr id="77" name="Skupina 76"/>
        <xdr:cNvGrpSpPr/>
      </xdr:nvGrpSpPr>
      <xdr:grpSpPr>
        <a:xfrm>
          <a:off x="203127" y="4395485"/>
          <a:ext cx="2654373" cy="846926"/>
          <a:chOff x="10267690" y="3806616"/>
          <a:chExt cx="2467236" cy="846926"/>
        </a:xfrm>
      </xdr:grpSpPr>
      <xdr:sp macro="" textlink="#REF!">
        <xdr:nvSpPr>
          <xdr:cNvPr id="78" name="PoljeZBesedilom 77"/>
          <xdr:cNvSpPr txBox="1"/>
        </xdr:nvSpPr>
        <xdr:spPr>
          <a:xfrm>
            <a:off x="10267690" y="3806616"/>
            <a:ext cx="200050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fld id="{874EBCB2-DEEE-46DA-9DF1-2D0E1C67AF27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Šempeter pri Gorici</a:t>
            </a:fld>
            <a:endParaRPr lang="sl-SI" sz="1100" b="1"/>
          </a:p>
        </xdr:txBody>
      </xdr:sp>
      <xdr:grpSp>
        <xdr:nvGrpSpPr>
          <xdr:cNvPr id="79" name="Skupina 78"/>
          <xdr:cNvGrpSpPr/>
        </xdr:nvGrpSpPr>
        <xdr:grpSpPr>
          <a:xfrm>
            <a:off x="10301104" y="4137234"/>
            <a:ext cx="2433822" cy="516308"/>
            <a:chOff x="12739504" y="4013409"/>
            <a:chExt cx="2433822" cy="516308"/>
          </a:xfrm>
        </xdr:grpSpPr>
        <xdr:sp macro="" textlink="">
          <xdr:nvSpPr>
            <xdr:cNvPr id="80" name="Pravokotnik 79"/>
            <xdr:cNvSpPr/>
          </xdr:nvSpPr>
          <xdr:spPr>
            <a:xfrm>
              <a:off x="12739504" y="4019458"/>
              <a:ext cx="2433822" cy="510259"/>
            </a:xfrm>
            <a:prstGeom prst="rect">
              <a:avLst/>
            </a:prstGeom>
            <a:ln w="19050">
              <a:solidFill>
                <a:schemeClr val="tx1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xdr:spPr>
          <xdr:style>
            <a:lnRef idx="1">
              <a:schemeClr val="accent4"/>
            </a:lnRef>
            <a:fillRef idx="2">
              <a:schemeClr val="accent4"/>
            </a:fillRef>
            <a:effectRef idx="1">
              <a:schemeClr val="accent4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 b="0"/>
            </a:p>
          </xdr:txBody>
        </xdr:sp>
        <xdr:sp macro="" textlink="#REF!">
          <xdr:nvSpPr>
            <xdr:cNvPr id="81" name="PoljeZBesedilom 80"/>
            <xdr:cNvSpPr txBox="1"/>
          </xdr:nvSpPr>
          <xdr:spPr>
            <a:xfrm>
              <a:off x="13142107" y="403001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3353AF44-1B04-4AEA-9ACF-7416BB4DFBB3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Vstopna</a:t>
              </a:fld>
              <a:endParaRPr lang="en-US" b="0"/>
            </a:p>
          </xdr:txBody>
        </xdr:sp>
        <xdr:sp macro="" textlink="">
          <xdr:nvSpPr>
            <xdr:cNvPr id="82" name="PoljeZBesedilom 81"/>
            <xdr:cNvSpPr txBox="1"/>
          </xdr:nvSpPr>
          <xdr:spPr>
            <a:xfrm>
              <a:off x="12771190" y="4069506"/>
              <a:ext cx="302519" cy="405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20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F</a:t>
              </a:r>
            </a:p>
          </xdr:txBody>
        </xdr:sp>
        <xdr:sp macro="" textlink="#REF!">
          <xdr:nvSpPr>
            <xdr:cNvPr id="83" name="PoljeZBesedilom 82"/>
            <xdr:cNvSpPr txBox="1"/>
          </xdr:nvSpPr>
          <xdr:spPr>
            <a:xfrm>
              <a:off x="13142107" y="427766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5E0DC211-F1B1-4495-B68A-ABDD3294DF5F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Izstopna</a:t>
              </a:fld>
              <a:endParaRPr lang="en-US" b="0"/>
            </a:p>
          </xdr:txBody>
        </xdr:sp>
        <xdr:sp macro="" textlink="$E$85">
          <xdr:nvSpPr>
            <xdr:cNvPr id="84" name="PoljeZBesedilom 83"/>
            <xdr:cNvSpPr txBox="1"/>
          </xdr:nvSpPr>
          <xdr:spPr>
            <a:xfrm>
              <a:off x="13840257" y="4013409"/>
              <a:ext cx="1328411" cy="258896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325F30FC-1291-4AB1-AD2A-7D9623CBFE63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0,78168 [€/kWh/dan]</a:t>
              </a:fld>
              <a:endParaRPr lang="sl-SI" sz="1100" i="1"/>
            </a:p>
          </xdr:txBody>
        </xdr:sp>
        <xdr:sp macro="" textlink="$E$86">
          <xdr:nvSpPr>
            <xdr:cNvPr id="85" name="PoljeZBesedilom 84"/>
            <xdr:cNvSpPr txBox="1"/>
          </xdr:nvSpPr>
          <xdr:spPr>
            <a:xfrm>
              <a:off x="13840256" y="4263405"/>
              <a:ext cx="1328411" cy="25038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9943F8A8-3DE6-4D59-8CF5-84D348E32F9C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0,86854 [€/kWh/dan]</a:t>
              </a:fld>
              <a:endParaRPr lang="sl-SI" sz="1100" i="1"/>
            </a:p>
          </xdr:txBody>
        </xdr:sp>
      </xdr:grpSp>
    </xdr:grpSp>
    <xdr:clientData/>
  </xdr:twoCellAnchor>
  <xdr:twoCellAnchor>
    <xdr:from>
      <xdr:col>2</xdr:col>
      <xdr:colOff>475991</xdr:colOff>
      <xdr:row>7</xdr:row>
      <xdr:rowOff>2949366</xdr:rowOff>
    </xdr:from>
    <xdr:to>
      <xdr:col>3</xdr:col>
      <xdr:colOff>1467971</xdr:colOff>
      <xdr:row>7</xdr:row>
      <xdr:rowOff>3796292</xdr:rowOff>
    </xdr:to>
    <xdr:grpSp>
      <xdr:nvGrpSpPr>
        <xdr:cNvPr id="86" name="Skupina 85"/>
        <xdr:cNvGrpSpPr/>
      </xdr:nvGrpSpPr>
      <xdr:grpSpPr>
        <a:xfrm>
          <a:off x="4745432" y="4574219"/>
          <a:ext cx="2695274" cy="846926"/>
          <a:chOff x="10267691" y="3806616"/>
          <a:chExt cx="2467235" cy="846926"/>
        </a:xfrm>
      </xdr:grpSpPr>
      <xdr:sp macro="" textlink="#REF!">
        <xdr:nvSpPr>
          <xdr:cNvPr id="87" name="PoljeZBesedilom 86"/>
          <xdr:cNvSpPr txBox="1"/>
        </xdr:nvSpPr>
        <xdr:spPr>
          <a:xfrm>
            <a:off x="10267691" y="3806616"/>
            <a:ext cx="815989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fld id="{D25DACC0-93A0-4F1B-8AE0-CA74ACE64F89}" type="TxLink">
              <a:rPr lang="en-US" sz="11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l"/>
              <a:t>Slovenija</a:t>
            </a:fld>
            <a:endParaRPr lang="sl-SI" sz="1100" b="1"/>
          </a:p>
        </xdr:txBody>
      </xdr:sp>
      <xdr:grpSp>
        <xdr:nvGrpSpPr>
          <xdr:cNvPr id="88" name="Skupina 87"/>
          <xdr:cNvGrpSpPr/>
        </xdr:nvGrpSpPr>
        <xdr:grpSpPr>
          <a:xfrm>
            <a:off x="10301104" y="4137234"/>
            <a:ext cx="2433822" cy="516308"/>
            <a:chOff x="12739504" y="4013409"/>
            <a:chExt cx="2433822" cy="516308"/>
          </a:xfrm>
        </xdr:grpSpPr>
        <xdr:sp macro="" textlink="">
          <xdr:nvSpPr>
            <xdr:cNvPr id="89" name="Pravokotnik 88"/>
            <xdr:cNvSpPr/>
          </xdr:nvSpPr>
          <xdr:spPr>
            <a:xfrm>
              <a:off x="12739504" y="4019458"/>
              <a:ext cx="2433822" cy="510259"/>
            </a:xfrm>
            <a:prstGeom prst="rect">
              <a:avLst/>
            </a:prstGeom>
            <a:ln w="19050">
              <a:solidFill>
                <a:schemeClr val="tx1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xdr:spPr>
          <xdr:style>
            <a:lnRef idx="1">
              <a:schemeClr val="accent4"/>
            </a:lnRef>
            <a:fillRef idx="2">
              <a:schemeClr val="accent4"/>
            </a:fillRef>
            <a:effectRef idx="1">
              <a:schemeClr val="accent4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 b="0"/>
            </a:p>
          </xdr:txBody>
        </xdr:sp>
        <xdr:sp macro="" textlink="#REF!">
          <xdr:nvSpPr>
            <xdr:cNvPr id="90" name="PoljeZBesedilom 89"/>
            <xdr:cNvSpPr txBox="1"/>
          </xdr:nvSpPr>
          <xdr:spPr>
            <a:xfrm>
              <a:off x="13142107" y="403001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3353AF44-1B04-4AEA-9ACF-7416BB4DFBB3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Vstopna</a:t>
              </a:fld>
              <a:endParaRPr lang="en-US" b="0"/>
            </a:p>
          </xdr:txBody>
        </xdr:sp>
        <xdr:sp macro="" textlink="">
          <xdr:nvSpPr>
            <xdr:cNvPr id="91" name="PoljeZBesedilom 90"/>
            <xdr:cNvSpPr txBox="1"/>
          </xdr:nvSpPr>
          <xdr:spPr>
            <a:xfrm>
              <a:off x="12767503" y="4069506"/>
              <a:ext cx="309893" cy="405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ctr"/>
              <a:r>
                <a:rPr lang="sl-SI" sz="20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E</a:t>
              </a:r>
            </a:p>
          </xdr:txBody>
        </xdr:sp>
        <xdr:sp macro="" textlink="#REF!">
          <xdr:nvSpPr>
            <xdr:cNvPr id="92" name="PoljeZBesedilom 91"/>
            <xdr:cNvSpPr txBox="1"/>
          </xdr:nvSpPr>
          <xdr:spPr>
            <a:xfrm>
              <a:off x="13142107" y="4277667"/>
              <a:ext cx="659618" cy="248851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l"/>
              <a:fld id="{5E0DC211-F1B1-4495-B68A-ABDD3294DF5F}" type="TxLink">
                <a:rPr lang="en-US" sz="1000" b="0" i="0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 algn="l"/>
                <a:t>Izstopna</a:t>
              </a:fld>
              <a:endParaRPr lang="en-US" b="0"/>
            </a:p>
          </xdr:txBody>
        </xdr:sp>
        <xdr:sp macro="" textlink="$F$85">
          <xdr:nvSpPr>
            <xdr:cNvPr id="93" name="PoljeZBesedilom 92"/>
            <xdr:cNvSpPr txBox="1"/>
          </xdr:nvSpPr>
          <xdr:spPr>
            <a:xfrm>
              <a:off x="13840257" y="4013409"/>
              <a:ext cx="1328411" cy="258896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DEDEB5F9-9715-4CB5-B08E-950C77F44FCE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0,31867 [€/kWh/dan]</a:t>
              </a:fld>
              <a:endParaRPr lang="sl-SI" sz="1100" i="1"/>
            </a:p>
          </xdr:txBody>
        </xdr:sp>
        <xdr:sp macro="" textlink="$F$86">
          <xdr:nvSpPr>
            <xdr:cNvPr id="94" name="PoljeZBesedilom 93"/>
            <xdr:cNvSpPr txBox="1"/>
          </xdr:nvSpPr>
          <xdr:spPr>
            <a:xfrm>
              <a:off x="13840256" y="4263405"/>
              <a:ext cx="1328411" cy="250387"/>
            </a:xfrm>
            <a:prstGeom prst="rect">
              <a:avLst/>
            </a:prstGeom>
            <a:ln w="6350"/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fld id="{2361501A-AFE6-4D69-903D-60B169DFF977}" type="TxLink">
                <a:rPr lang="en-US" sz="1100" b="0" i="1" u="none" strike="noStrike">
                  <a:solidFill>
                    <a:srgbClr val="000000"/>
                  </a:solidFill>
                  <a:latin typeface="Calibri"/>
                  <a:cs typeface="Calibri"/>
                </a:rPr>
                <a:pPr/>
                <a:t>0,62458 [€/kWh/dan]</a:t>
              </a:fld>
              <a:endParaRPr lang="sl-SI" sz="1100" i="1"/>
            </a:p>
          </xdr:txBody>
        </xdr:sp>
      </xdr:grpSp>
    </xdr:grpSp>
    <xdr:clientData/>
  </xdr:twoCellAnchor>
  <xdr:twoCellAnchor>
    <xdr:from>
      <xdr:col>6</xdr:col>
      <xdr:colOff>899585</xdr:colOff>
      <xdr:row>8</xdr:row>
      <xdr:rowOff>455082</xdr:rowOff>
    </xdr:from>
    <xdr:to>
      <xdr:col>7</xdr:col>
      <xdr:colOff>1015999</xdr:colOff>
      <xdr:row>9</xdr:row>
      <xdr:rowOff>110728</xdr:rowOff>
    </xdr:to>
    <xdr:sp macro="" textlink="$C$21">
      <xdr:nvSpPr>
        <xdr:cNvPr id="95" name="PoljeZBesedilom 94"/>
        <xdr:cNvSpPr txBox="1"/>
      </xdr:nvSpPr>
      <xdr:spPr>
        <a:xfrm>
          <a:off x="11990918" y="6762749"/>
          <a:ext cx="1502831" cy="258896"/>
        </a:xfrm>
        <a:prstGeom prst="rect">
          <a:avLst/>
        </a:prstGeom>
        <a:ln w="9525">
          <a:solidFill>
            <a:schemeClr val="bg2">
              <a:lumMod val="90000"/>
            </a:schemeClr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fld id="{59CDDBE9-CEA5-49F8-B420-D9A26D54133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106.429.174 kWh/dan</a:t>
          </a:fld>
          <a:endParaRPr lang="sl-SI" sz="1100" i="1"/>
        </a:p>
      </xdr:txBody>
    </xdr:sp>
    <xdr:clientData/>
  </xdr:twoCellAnchor>
  <xdr:twoCellAnchor>
    <xdr:from>
      <xdr:col>7</xdr:col>
      <xdr:colOff>1502835</xdr:colOff>
      <xdr:row>22</xdr:row>
      <xdr:rowOff>137583</xdr:rowOff>
    </xdr:from>
    <xdr:to>
      <xdr:col>8</xdr:col>
      <xdr:colOff>1333499</xdr:colOff>
      <xdr:row>23</xdr:row>
      <xdr:rowOff>153062</xdr:rowOff>
    </xdr:to>
    <xdr:sp macro="" textlink="$C$15">
      <xdr:nvSpPr>
        <xdr:cNvPr id="96" name="PoljeZBesedilom 95"/>
        <xdr:cNvSpPr txBox="1"/>
      </xdr:nvSpPr>
      <xdr:spPr>
        <a:xfrm>
          <a:off x="13980585" y="9990666"/>
          <a:ext cx="1502831" cy="258896"/>
        </a:xfrm>
        <a:prstGeom prst="rect">
          <a:avLst/>
        </a:prstGeom>
        <a:ln w="9525">
          <a:solidFill>
            <a:schemeClr val="bg2">
              <a:lumMod val="90000"/>
            </a:schemeClr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indent="0"/>
          <a:fld id="{F01209EA-E782-4236-BE30-1CBAEDF2B7F6}" type="TxLink">
            <a:rPr lang="en-US" sz="11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/>
            <a:t>26.836.766 kWh/dan</a:t>
          </a:fld>
          <a:endParaRPr lang="sl-SI" sz="11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645586</xdr:colOff>
      <xdr:row>19</xdr:row>
      <xdr:rowOff>211667</xdr:rowOff>
    </xdr:from>
    <xdr:to>
      <xdr:col>7</xdr:col>
      <xdr:colOff>762000</xdr:colOff>
      <xdr:row>20</xdr:row>
      <xdr:rowOff>227146</xdr:rowOff>
    </xdr:to>
    <xdr:sp macro="" textlink="$C$20">
      <xdr:nvSpPr>
        <xdr:cNvPr id="100" name="PoljeZBesedilom 99"/>
        <xdr:cNvSpPr txBox="1"/>
      </xdr:nvSpPr>
      <xdr:spPr>
        <a:xfrm>
          <a:off x="11736919" y="9334500"/>
          <a:ext cx="1502831" cy="258896"/>
        </a:xfrm>
        <a:prstGeom prst="rect">
          <a:avLst/>
        </a:prstGeom>
        <a:ln w="9525">
          <a:solidFill>
            <a:schemeClr val="bg2">
              <a:lumMod val="90000"/>
            </a:schemeClr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indent="0"/>
          <a:fld id="{0F3C9AB9-6F89-4C8E-92DC-C08470A3D7F1}" type="TxLink">
            <a:rPr lang="en-US" sz="11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/>
            <a:t>79.592.408 kWh/dan</a:t>
          </a:fld>
          <a:endParaRPr lang="sl-SI" sz="11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4</xdr:col>
      <xdr:colOff>1682752</xdr:colOff>
      <xdr:row>12</xdr:row>
      <xdr:rowOff>211667</xdr:rowOff>
    </xdr:from>
    <xdr:to>
      <xdr:col>5</xdr:col>
      <xdr:colOff>1481666</xdr:colOff>
      <xdr:row>13</xdr:row>
      <xdr:rowOff>227146</xdr:rowOff>
    </xdr:to>
    <xdr:sp macro="" textlink="$C$16">
      <xdr:nvSpPr>
        <xdr:cNvPr id="101" name="PoljeZBesedilom 100"/>
        <xdr:cNvSpPr txBox="1"/>
      </xdr:nvSpPr>
      <xdr:spPr>
        <a:xfrm>
          <a:off x="9366252" y="7747000"/>
          <a:ext cx="1502831" cy="258896"/>
        </a:xfrm>
        <a:prstGeom prst="rect">
          <a:avLst/>
        </a:prstGeom>
        <a:ln w="9525">
          <a:solidFill>
            <a:schemeClr val="bg2">
              <a:lumMod val="90000"/>
            </a:schemeClr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indent="0"/>
          <a:fld id="{1EEF7DA7-2563-45C6-B8E1-8C8B7D3059DF}" type="TxLink">
            <a:rPr lang="en-US" sz="11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/>
            <a:t>53.705.604 kWh/dan</a:t>
          </a:fld>
          <a:endParaRPr lang="sl-SI" sz="11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1407586</xdr:colOff>
      <xdr:row>16</xdr:row>
      <xdr:rowOff>105833</xdr:rowOff>
    </xdr:from>
    <xdr:to>
      <xdr:col>4</xdr:col>
      <xdr:colOff>1206500</xdr:colOff>
      <xdr:row>17</xdr:row>
      <xdr:rowOff>121312</xdr:rowOff>
    </xdr:to>
    <xdr:sp macro="" textlink="$C$17">
      <xdr:nvSpPr>
        <xdr:cNvPr id="102" name="PoljeZBesedilom 101"/>
        <xdr:cNvSpPr txBox="1"/>
      </xdr:nvSpPr>
      <xdr:spPr>
        <a:xfrm>
          <a:off x="7387169" y="8614833"/>
          <a:ext cx="1502831" cy="258896"/>
        </a:xfrm>
        <a:prstGeom prst="rect">
          <a:avLst/>
        </a:prstGeom>
        <a:ln w="9525">
          <a:solidFill>
            <a:schemeClr val="bg2">
              <a:lumMod val="90000"/>
            </a:schemeClr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marL="0" indent="0"/>
          <a:fld id="{4FF7BE17-F20E-4C4D-8F2F-1D79CA573C4F}" type="TxLink">
            <a:rPr lang="en-US" sz="11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/>
            <a:t>25.886.804 kWh/dan</a:t>
          </a:fld>
          <a:endParaRPr lang="sl-SI" sz="11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 editAs="oneCell">
    <xdr:from>
      <xdr:col>3</xdr:col>
      <xdr:colOff>851649</xdr:colOff>
      <xdr:row>8</xdr:row>
      <xdr:rowOff>4894</xdr:rowOff>
    </xdr:from>
    <xdr:to>
      <xdr:col>8</xdr:col>
      <xdr:colOff>1008529</xdr:colOff>
      <xdr:row>24</xdr:row>
      <xdr:rowOff>80431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384" y="6313806"/>
          <a:ext cx="8325969" cy="4008801"/>
        </a:xfrm>
        <a:prstGeom prst="rect">
          <a:avLst/>
        </a:prstGeom>
      </xdr:spPr>
    </xdr:pic>
    <xdr:clientData/>
  </xdr:twoCellAnchor>
  <xdr:twoCellAnchor>
    <xdr:from>
      <xdr:col>2</xdr:col>
      <xdr:colOff>1559395</xdr:colOff>
      <xdr:row>40</xdr:row>
      <xdr:rowOff>951629</xdr:rowOff>
    </xdr:from>
    <xdr:to>
      <xdr:col>3</xdr:col>
      <xdr:colOff>80186</xdr:colOff>
      <xdr:row>41</xdr:row>
      <xdr:rowOff>2009</xdr:rowOff>
    </xdr:to>
    <xdr:sp macro="" textlink="">
      <xdr:nvSpPr>
        <xdr:cNvPr id="99" name="Desna puščica s črticami 98"/>
        <xdr:cNvSpPr>
          <a:spLocks noChangeAspect="1"/>
        </xdr:cNvSpPr>
      </xdr:nvSpPr>
      <xdr:spPr>
        <a:xfrm rot="5400000">
          <a:off x="5778154" y="15796477"/>
          <a:ext cx="329452" cy="221684"/>
        </a:xfrm>
        <a:prstGeom prst="stripedRightArrow">
          <a:avLst/>
        </a:prstGeom>
        <a:ln w="635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sl-SI" sz="1100"/>
        </a:p>
      </xdr:txBody>
    </xdr:sp>
    <xdr:clientData/>
  </xdr:twoCellAnchor>
  <xdr:twoCellAnchor>
    <xdr:from>
      <xdr:col>5</xdr:col>
      <xdr:colOff>309360</xdr:colOff>
      <xdr:row>39</xdr:row>
      <xdr:rowOff>215713</xdr:rowOff>
    </xdr:from>
    <xdr:to>
      <xdr:col>8</xdr:col>
      <xdr:colOff>1311088</xdr:colOff>
      <xdr:row>41</xdr:row>
      <xdr:rowOff>82924</xdr:rowOff>
    </xdr:to>
    <xdr:sp macro="" textlink="">
      <xdr:nvSpPr>
        <xdr:cNvPr id="117" name="Pravokotnik z odrezanima kotoma na diagonali 116"/>
        <xdr:cNvSpPr/>
      </xdr:nvSpPr>
      <xdr:spPr>
        <a:xfrm>
          <a:off x="9715298" y="14146026"/>
          <a:ext cx="5764228" cy="1391211"/>
        </a:xfrm>
        <a:prstGeom prst="snip2DiagRect">
          <a:avLst>
            <a:gd name="adj1" fmla="val 0"/>
            <a:gd name="adj2" fmla="val 10828"/>
          </a:avLst>
        </a:prstGeom>
        <a:noFill/>
        <a:ln w="9525" cap="flat" cmpd="sng" algn="ctr">
          <a:solidFill>
            <a:schemeClr val="accent4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4"/>
        </a:fontRef>
      </xdr:style>
      <xdr:txBody>
        <a:bodyPr vertOverflow="clip" horzOverflow="clip" rtlCol="0" anchor="ctr"/>
        <a:lstStyle/>
        <a:p>
          <a:pPr algn="l"/>
          <a:r>
            <a:rPr lang="sl-SI" sz="1100" b="1">
              <a:solidFill>
                <a:schemeClr val="tx1">
                  <a:lumMod val="50000"/>
                  <a:lumOff val="50000"/>
                </a:schemeClr>
              </a:solidFill>
            </a:rPr>
            <a:t>UPORABNIŠKI IZRAČUN </a:t>
          </a:r>
          <a:r>
            <a:rPr lang="sl-SI" sz="1100" b="0">
              <a:solidFill>
                <a:schemeClr val="tx1">
                  <a:lumMod val="50000"/>
                  <a:lumOff val="50000"/>
                </a:schemeClr>
              </a:solidFill>
            </a:rPr>
            <a:t>(Uporaba dodatka"Excel</a:t>
          </a:r>
          <a:r>
            <a:rPr lang="sl-SI" sz="1100" b="0" baseline="0">
              <a:solidFill>
                <a:schemeClr val="tx1">
                  <a:lumMod val="50000"/>
                  <a:lumOff val="50000"/>
                </a:schemeClr>
              </a:solidFill>
            </a:rPr>
            <a:t> Solver")</a:t>
          </a:r>
          <a:endParaRPr lang="sl-SI" sz="1100" b="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l"/>
          <a:endParaRPr lang="sl-SI" sz="110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l"/>
          <a:r>
            <a:rPr lang="sl-SI" sz="1100">
              <a:solidFill>
                <a:schemeClr val="tx1">
                  <a:lumMod val="50000"/>
                  <a:lumOff val="50000"/>
                </a:schemeClr>
              </a:solidFill>
            </a:rPr>
            <a:t>Za uporabniški izračun tarifnih postavk je dovoljen vnos predvidenega povprečnega dnevnega zakupa prenosnih zmogljivosti na</a:t>
          </a:r>
          <a:r>
            <a:rPr lang="sl-SI" sz="1100" baseline="0">
              <a:solidFill>
                <a:schemeClr val="tx1">
                  <a:lumMod val="50000"/>
                  <a:lumOff val="50000"/>
                </a:schemeClr>
              </a:solidFill>
            </a:rPr>
            <a:t> posamezni vstopno/izstopni točki v koledarskem letu 2020.</a:t>
          </a:r>
        </a:p>
        <a:p>
          <a:pPr algn="ctr"/>
          <a:r>
            <a:rPr lang="sl-SI" sz="1100" baseline="0">
              <a:solidFill>
                <a:schemeClr val="accent2">
                  <a:lumMod val="75000"/>
                </a:schemeClr>
              </a:solidFill>
            </a:rPr>
            <a:t>Predvidene povprečne dnevne zakupljene zmogljivosti morajo biti v mejah tehničnih zmogljivosti posamezne vstopno/izstopne točke!</a:t>
          </a:r>
          <a:endParaRPr lang="sl-SI" sz="110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539403</xdr:colOff>
      <xdr:row>77</xdr:row>
      <xdr:rowOff>107439</xdr:rowOff>
    </xdr:from>
    <xdr:to>
      <xdr:col>4</xdr:col>
      <xdr:colOff>868855</xdr:colOff>
      <xdr:row>77</xdr:row>
      <xdr:rowOff>329124</xdr:rowOff>
    </xdr:to>
    <xdr:sp macro="" textlink="">
      <xdr:nvSpPr>
        <xdr:cNvPr id="118" name="Desna puščica s črticami 117"/>
        <xdr:cNvSpPr>
          <a:spLocks noChangeAspect="1"/>
        </xdr:cNvSpPr>
      </xdr:nvSpPr>
      <xdr:spPr>
        <a:xfrm rot="8288807">
          <a:off x="8213832" y="25511975"/>
          <a:ext cx="329452" cy="221685"/>
        </a:xfrm>
        <a:prstGeom prst="stripedRightArrow">
          <a:avLst/>
        </a:prstGeom>
        <a:ln w="635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sl-SI" sz="1100"/>
        </a:p>
      </xdr:txBody>
    </xdr:sp>
    <xdr:clientData/>
  </xdr:twoCellAnchor>
  <xdr:oneCellAnchor>
    <xdr:from>
      <xdr:col>9</xdr:col>
      <xdr:colOff>616324</xdr:colOff>
      <xdr:row>7</xdr:row>
      <xdr:rowOff>3574676</xdr:rowOff>
    </xdr:from>
    <xdr:ext cx="184731" cy="264560"/>
    <xdr:sp macro="" textlink="">
      <xdr:nvSpPr>
        <xdr:cNvPr id="10" name="PoljeZBesedilom 9"/>
        <xdr:cNvSpPr txBox="1"/>
      </xdr:nvSpPr>
      <xdr:spPr>
        <a:xfrm>
          <a:off x="16427824" y="5199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6" tint="-0.499984740745262"/>
  </sheetPr>
  <dimension ref="B1:C25"/>
  <sheetViews>
    <sheetView showGridLines="0" showRowColHeaders="0" tabSelected="1" zoomScale="90" zoomScaleNormal="90" zoomScalePageLayoutView="40" workbookViewId="0"/>
  </sheetViews>
  <sheetFormatPr defaultRowHeight="15" x14ac:dyDescent="0.25"/>
  <cols>
    <col min="1" max="1" width="10.5703125" style="1" customWidth="1"/>
    <col min="2" max="2" width="101" style="1" customWidth="1"/>
    <col min="3" max="3" width="7.140625" style="1" customWidth="1"/>
    <col min="4" max="4" width="5.42578125" style="1" customWidth="1"/>
    <col min="5" max="16384" width="9.140625" style="1"/>
  </cols>
  <sheetData>
    <row r="1" spans="2:3" x14ac:dyDescent="0.25">
      <c r="C1" s="2"/>
    </row>
    <row r="2" spans="2:3" ht="17.25" x14ac:dyDescent="0.3">
      <c r="B2" s="10" t="s">
        <v>42</v>
      </c>
      <c r="C2" s="2"/>
    </row>
    <row r="3" spans="2:3" x14ac:dyDescent="0.25">
      <c r="C3" s="3"/>
    </row>
    <row r="9" spans="2:3" x14ac:dyDescent="0.25">
      <c r="B9" s="4"/>
    </row>
    <row r="10" spans="2:3" ht="33.75" customHeight="1" x14ac:dyDescent="0.25">
      <c r="B10" s="5"/>
    </row>
    <row r="11" spans="2:3" x14ac:dyDescent="0.25">
      <c r="B11" s="4"/>
    </row>
    <row r="12" spans="2:3" x14ac:dyDescent="0.25">
      <c r="B12" s="6"/>
    </row>
    <row r="13" spans="2:3" ht="44.25" customHeight="1" x14ac:dyDescent="0.5">
      <c r="B13" s="7"/>
    </row>
    <row r="14" spans="2:3" ht="95.25" customHeight="1" x14ac:dyDescent="0.25">
      <c r="B14" s="199" t="s">
        <v>58</v>
      </c>
    </row>
    <row r="15" spans="2:3" ht="93.75" customHeight="1" x14ac:dyDescent="0.35">
      <c r="B15" s="8" t="s">
        <v>63</v>
      </c>
    </row>
    <row r="16" spans="2:3" ht="20.25" x14ac:dyDescent="0.35">
      <c r="B16" s="9"/>
    </row>
    <row r="17" spans="2:2" ht="20.25" x14ac:dyDescent="0.35">
      <c r="B17" s="9"/>
    </row>
    <row r="18" spans="2:2" ht="20.25" x14ac:dyDescent="0.35">
      <c r="B18" s="9"/>
    </row>
    <row r="19" spans="2:2" ht="28.5" customHeight="1" x14ac:dyDescent="0.25">
      <c r="B19" s="16" t="s">
        <v>7</v>
      </c>
    </row>
    <row r="20" spans="2:2" ht="46.5" customHeight="1" x14ac:dyDescent="0.25">
      <c r="B20" s="11" t="s">
        <v>59</v>
      </c>
    </row>
    <row r="21" spans="2:2" ht="34.5" customHeight="1" x14ac:dyDescent="0.25">
      <c r="B21" s="11"/>
    </row>
    <row r="22" spans="2:2" ht="54" customHeight="1" x14ac:dyDescent="0.25">
      <c r="B22" s="12"/>
    </row>
    <row r="24" spans="2:2" x14ac:dyDescent="0.25">
      <c r="B24" s="1" t="s">
        <v>8</v>
      </c>
    </row>
    <row r="25" spans="2:2" x14ac:dyDescent="0.25">
      <c r="B25" s="15">
        <v>43552</v>
      </c>
    </row>
  </sheetData>
  <sheetProtection password="A318" sheet="1" objects="1" scenarios="1"/>
  <pageMargins left="0.31496062992125984" right="0.19685039370078741" top="0.59055118110236227" bottom="0.59055118110236227" header="0.59055118110236227" footer="0.27559055118110237"/>
  <pageSetup paperSize="9" scale="79" orientation="portrait" blackAndWhite="1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7"/>
  </sheetPr>
  <dimension ref="B3:B54"/>
  <sheetViews>
    <sheetView showGridLines="0" showRowColHeaders="0" zoomScale="85" zoomScaleNormal="85" workbookViewId="0">
      <selection activeCell="B27" sqref="B27"/>
    </sheetView>
  </sheetViews>
  <sheetFormatPr defaultRowHeight="15" x14ac:dyDescent="0.25"/>
  <cols>
    <col min="1" max="1" width="7" style="13" customWidth="1"/>
    <col min="2" max="2" width="94.7109375" style="13" customWidth="1"/>
    <col min="3" max="16384" width="9.140625" style="13"/>
  </cols>
  <sheetData>
    <row r="3" spans="2:2" x14ac:dyDescent="0.25">
      <c r="B3" s="200" t="str">
        <f>Vsebina!B20</f>
        <v>Določitev vstopnih in izstopnih tarifnih postavk omrežnine po matrični metodi</v>
      </c>
    </row>
    <row r="5" spans="2:2" ht="45" x14ac:dyDescent="0.25">
      <c r="B5" s="201" t="s">
        <v>64</v>
      </c>
    </row>
    <row r="7" spans="2:2" ht="53.25" customHeight="1" x14ac:dyDescent="0.25">
      <c r="B7" s="201" t="s">
        <v>65</v>
      </c>
    </row>
    <row r="9" spans="2:2" x14ac:dyDescent="0.25">
      <c r="B9" s="13" t="s">
        <v>60</v>
      </c>
    </row>
    <row r="11" spans="2:2" ht="30" x14ac:dyDescent="0.25">
      <c r="B11" s="201" t="s">
        <v>66</v>
      </c>
    </row>
    <row r="25" spans="2:2" x14ac:dyDescent="0.25">
      <c r="B25" s="202" t="s">
        <v>62</v>
      </c>
    </row>
    <row r="27" spans="2:2" ht="96" customHeight="1" x14ac:dyDescent="0.25">
      <c r="B27" s="201" t="s">
        <v>67</v>
      </c>
    </row>
    <row r="54" spans="2:2" x14ac:dyDescent="0.25">
      <c r="B54" s="202" t="s">
        <v>61</v>
      </c>
    </row>
  </sheetData>
  <sheetProtection password="A318" sheet="1" objects="1" scenarios="1"/>
  <printOptions horizontalCentered="1"/>
  <pageMargins left="0.70866141732283472" right="0.39370078740157483" top="1.3779527559055118" bottom="0.59055118110236227" header="0.59055118110236227" footer="0.27559055118110237"/>
  <pageSetup paperSize="9" scale="70" orientation="portrait" blackAndWhite="1" verticalDpi="0" r:id="rId1"/>
  <headerFooter scaleWithDoc="0">
    <oddHeader>&amp;L&amp;"Century Gothic,Navadno"&amp;7&amp;G&amp;R&amp;"Century Gothic,Navadno"&amp;7Poenostavlen izračun tarifnih postavk</oddHeader>
    <oddFooter>&amp;L&amp;"Century Gothic,Navadno"&amp;6Datoteka: &amp;F
Datum tiskanja: &amp;D&amp;R&amp;"Century Gothic,Navadno"&amp;6&amp;A - &amp;P /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7"/>
  </sheetPr>
  <dimension ref="A1:S90"/>
  <sheetViews>
    <sheetView showGridLines="0" showRowColHeaders="0" zoomScale="85" zoomScaleNormal="85" zoomScaleSheetLayoutView="70" workbookViewId="0">
      <selection activeCell="C46" sqref="C46"/>
    </sheetView>
  </sheetViews>
  <sheetFormatPr defaultRowHeight="15" x14ac:dyDescent="0.25"/>
  <cols>
    <col min="1" max="1" width="9.28515625" style="17" customWidth="1"/>
    <col min="2" max="2" width="54.7109375" style="17" customWidth="1"/>
    <col min="3" max="6" width="25.5703125" style="17" customWidth="1"/>
    <col min="7" max="7" width="20.85546875" style="17" customWidth="1"/>
    <col min="8" max="10" width="25" style="17" customWidth="1"/>
    <col min="11" max="11" width="27.85546875" style="17" customWidth="1"/>
    <col min="12" max="14" width="18.5703125" style="17" customWidth="1"/>
    <col min="15" max="15" width="25.28515625" style="17" customWidth="1"/>
    <col min="16" max="16" width="17.85546875" style="17" customWidth="1"/>
    <col min="17" max="17" width="18.7109375" style="17" customWidth="1"/>
    <col min="18" max="18" width="20.140625" style="17" customWidth="1"/>
    <col min="19" max="19" width="20.85546875" style="17" customWidth="1"/>
    <col min="20" max="20" width="26.42578125" style="17" customWidth="1"/>
    <col min="21" max="21" width="20.5703125" style="17" customWidth="1"/>
    <col min="22" max="16384" width="9.140625" style="17"/>
  </cols>
  <sheetData>
    <row r="1" spans="1:12" s="127" customFormat="1" x14ac:dyDescent="0.25">
      <c r="H1" s="128">
        <f>Vsebina!B25</f>
        <v>43552</v>
      </c>
    </row>
    <row r="2" spans="1:12" s="132" customFormat="1" ht="34.5" customHeight="1" x14ac:dyDescent="0.25">
      <c r="A2" s="129"/>
      <c r="B2" s="130" t="str">
        <f>Vsebina!B14</f>
        <v>Vstopne in izstopne 
tarifne postavke omrežnine za prenosni sistem zemeljskega plina v Sloveniji</v>
      </c>
      <c r="C2" s="131"/>
      <c r="D2" s="129"/>
      <c r="E2" s="129"/>
      <c r="F2" s="129"/>
      <c r="G2" s="129"/>
      <c r="H2" s="129"/>
    </row>
    <row r="3" spans="1:12" s="127" customFormat="1" ht="6.75" customHeight="1" x14ac:dyDescent="0.25"/>
    <row r="4" spans="1:12" s="132" customFormat="1" ht="26.25" customHeight="1" x14ac:dyDescent="0.25">
      <c r="A4" s="129"/>
      <c r="B4" s="133" t="str">
        <f>Vsebina!B20</f>
        <v>Določitev vstopnih in izstopnih tarifnih postavk omrežnine po matrični metodi</v>
      </c>
      <c r="C4" s="131"/>
      <c r="D4" s="129"/>
      <c r="E4" s="129"/>
      <c r="F4" s="129"/>
      <c r="G4" s="129"/>
      <c r="H4" s="129"/>
      <c r="K4" s="134"/>
    </row>
    <row r="5" spans="1:12" s="127" customFormat="1" x14ac:dyDescent="0.25">
      <c r="K5" s="135"/>
    </row>
    <row r="6" spans="1:12" s="127" customFormat="1" x14ac:dyDescent="0.25">
      <c r="K6" s="135"/>
      <c r="L6" s="136"/>
    </row>
    <row r="7" spans="1:12" s="127" customFormat="1" x14ac:dyDescent="0.25">
      <c r="K7" s="135"/>
      <c r="L7" s="136"/>
    </row>
    <row r="8" spans="1:12" s="127" customFormat="1" ht="369" customHeight="1" x14ac:dyDescent="0.25"/>
    <row r="9" spans="1:12" s="127" customFormat="1" ht="47.25" customHeight="1" x14ac:dyDescent="0.25">
      <c r="B9" s="137" t="str">
        <f>"Prenosni sistem zemeljskega plina v Republiki Sloveniji - Vstopno/Izstopne točke in tarife za regulatorno leto 2020"</f>
        <v>Prenosni sistem zemeljskega plina v Republiki Sloveniji - Vstopno/Izstopne točke in tarife za regulatorno leto 2020</v>
      </c>
    </row>
    <row r="10" spans="1:12" s="127" customFormat="1" x14ac:dyDescent="0.25"/>
    <row r="11" spans="1:12" s="127" customFormat="1" x14ac:dyDescent="0.25"/>
    <row r="12" spans="1:12" s="127" customFormat="1" ht="18.75" customHeight="1" x14ac:dyDescent="0.25">
      <c r="B12" s="138" t="s">
        <v>57</v>
      </c>
    </row>
    <row r="13" spans="1:12" s="127" customFormat="1" ht="18.75" customHeight="1" thickBot="1" x14ac:dyDescent="0.3"/>
    <row r="14" spans="1:12" s="127" customFormat="1" ht="18.75" customHeight="1" x14ac:dyDescent="0.25">
      <c r="B14" s="139" t="s">
        <v>14</v>
      </c>
      <c r="C14" s="140" t="s">
        <v>35</v>
      </c>
    </row>
    <row r="15" spans="1:12" s="127" customFormat="1" ht="18.75" customHeight="1" x14ac:dyDescent="0.25">
      <c r="B15" s="141" t="s">
        <v>51</v>
      </c>
      <c r="C15" s="142">
        <v>26836766</v>
      </c>
    </row>
    <row r="16" spans="1:12" s="127" customFormat="1" ht="18.75" customHeight="1" x14ac:dyDescent="0.25">
      <c r="B16" s="143" t="s">
        <v>52</v>
      </c>
      <c r="C16" s="144">
        <v>53705604</v>
      </c>
    </row>
    <row r="17" spans="1:15" s="127" customFormat="1" ht="18.75" customHeight="1" x14ac:dyDescent="0.25">
      <c r="B17" s="143" t="s">
        <v>53</v>
      </c>
      <c r="C17" s="144">
        <v>25886804</v>
      </c>
    </row>
    <row r="18" spans="1:15" s="127" customFormat="1" ht="18.75" customHeight="1" x14ac:dyDescent="0.25">
      <c r="B18" s="145" t="s">
        <v>12</v>
      </c>
      <c r="C18" s="146">
        <f>SUM(C15:C17)</f>
        <v>106429174</v>
      </c>
    </row>
    <row r="19" spans="1:15" s="127" customFormat="1" ht="9.75" customHeight="1" thickBot="1" x14ac:dyDescent="0.3"/>
    <row r="20" spans="1:15" s="127" customFormat="1" ht="18.75" customHeight="1" x14ac:dyDescent="0.25">
      <c r="B20" s="139" t="s">
        <v>13</v>
      </c>
      <c r="C20" s="147">
        <v>79592408</v>
      </c>
    </row>
    <row r="21" spans="1:15" s="127" customFormat="1" ht="18.75" customHeight="1" x14ac:dyDescent="0.25">
      <c r="B21" s="143" t="s">
        <v>54</v>
      </c>
      <c r="C21" s="144">
        <v>106429174</v>
      </c>
    </row>
    <row r="22" spans="1:15" s="127" customFormat="1" ht="18.75" customHeight="1" thickBot="1" x14ac:dyDescent="0.3">
      <c r="B22" s="148" t="s">
        <v>4</v>
      </c>
      <c r="C22" s="149">
        <f>C21</f>
        <v>106429174</v>
      </c>
    </row>
    <row r="23" spans="1:15" s="127" customFormat="1" ht="18.75" customHeight="1" x14ac:dyDescent="0.25"/>
    <row r="24" spans="1:15" s="127" customFormat="1" ht="18.75" customHeight="1" x14ac:dyDescent="0.25">
      <c r="B24" s="150" t="s">
        <v>3</v>
      </c>
    </row>
    <row r="25" spans="1:15" s="127" customFormat="1" x14ac:dyDescent="0.25">
      <c r="B25" s="150" t="s">
        <v>11</v>
      </c>
    </row>
    <row r="26" spans="1:15" s="127" customFormat="1" x14ac:dyDescent="0.2">
      <c r="F26" s="151" t="s">
        <v>9</v>
      </c>
    </row>
    <row r="28" spans="1:15" ht="33" customHeight="1" x14ac:dyDescent="0.2">
      <c r="B28" s="20" t="s">
        <v>55</v>
      </c>
      <c r="C28" s="21"/>
      <c r="D28" s="22"/>
      <c r="E28" s="22"/>
      <c r="F28" s="21"/>
      <c r="G28" s="21"/>
      <c r="H28" s="21"/>
      <c r="K28" s="23"/>
      <c r="L28" s="23"/>
      <c r="M28" s="23"/>
      <c r="N28" s="23"/>
      <c r="O28" s="23"/>
    </row>
    <row r="29" spans="1:15" ht="10.5" customHeight="1" x14ac:dyDescent="0.2">
      <c r="A29" s="24"/>
      <c r="B29" s="24"/>
      <c r="C29" s="23"/>
      <c r="D29" s="25"/>
      <c r="E29" s="25"/>
      <c r="F29" s="23"/>
      <c r="G29" s="23"/>
      <c r="H29" s="23"/>
      <c r="K29" s="23"/>
      <c r="L29" s="23"/>
      <c r="M29" s="23"/>
      <c r="N29" s="23"/>
      <c r="O29" s="23"/>
    </row>
    <row r="30" spans="1:15" s="30" customFormat="1" ht="27" customHeight="1" x14ac:dyDescent="0.35">
      <c r="A30" s="26"/>
      <c r="B30" s="18" t="s">
        <v>43</v>
      </c>
      <c r="C30" s="27"/>
      <c r="D30" s="28"/>
      <c r="E30" s="28"/>
      <c r="F30" s="27"/>
      <c r="G30" s="27"/>
      <c r="H30" s="27"/>
      <c r="I30" s="17"/>
      <c r="J30" s="17"/>
      <c r="K30" s="29"/>
      <c r="L30" s="23"/>
      <c r="M30" s="29"/>
      <c r="N30" s="29"/>
      <c r="O30" s="29"/>
    </row>
    <row r="31" spans="1:15" x14ac:dyDescent="0.2">
      <c r="A31" s="24"/>
      <c r="B31" s="24"/>
      <c r="L31" s="23"/>
    </row>
    <row r="32" spans="1:15" ht="15.75" thickBot="1" x14ac:dyDescent="0.3">
      <c r="A32" s="31"/>
      <c r="B32" s="32"/>
      <c r="C32" s="24"/>
      <c r="D32" s="24"/>
      <c r="E32" s="32"/>
      <c r="F32" s="32"/>
      <c r="K32" s="32"/>
      <c r="L32" s="32"/>
      <c r="M32" s="32"/>
      <c r="N32" s="32"/>
    </row>
    <row r="33" spans="1:13" ht="21.95" customHeight="1" thickBot="1" x14ac:dyDescent="0.3">
      <c r="A33" s="31"/>
      <c r="B33" s="33" t="s">
        <v>27</v>
      </c>
      <c r="C33" s="34"/>
      <c r="D33" s="35"/>
      <c r="E33" s="35"/>
      <c r="F33" s="36">
        <v>0.9</v>
      </c>
      <c r="G33" s="207" t="s">
        <v>50</v>
      </c>
      <c r="H33" s="208"/>
    </row>
    <row r="34" spans="1:13" ht="21.95" customHeight="1" thickBot="1" x14ac:dyDescent="0.3">
      <c r="A34" s="24"/>
      <c r="B34" s="205" t="s">
        <v>25</v>
      </c>
      <c r="C34" s="37" t="s">
        <v>23</v>
      </c>
      <c r="D34" s="38">
        <f>CALC!D3+CALC!D6</f>
        <v>8.1826526144911829E-2</v>
      </c>
      <c r="E34" s="39">
        <f>C38*$F$33</f>
        <v>1.9920418653067862E-2</v>
      </c>
      <c r="F34" s="40">
        <f>C39*$F$33</f>
        <v>0.45620840586655909</v>
      </c>
      <c r="G34" s="209" t="s">
        <v>48</v>
      </c>
      <c r="H34" s="211" t="s">
        <v>49</v>
      </c>
    </row>
    <row r="35" spans="1:13" ht="21.95" customHeight="1" thickBot="1" x14ac:dyDescent="0.3">
      <c r="A35" s="24"/>
      <c r="B35" s="206"/>
      <c r="C35" s="41" t="s">
        <v>24</v>
      </c>
      <c r="D35" s="42" t="s">
        <v>5</v>
      </c>
      <c r="E35" s="43" t="s">
        <v>6</v>
      </c>
      <c r="F35" s="44" t="s">
        <v>41</v>
      </c>
      <c r="G35" s="210"/>
      <c r="H35" s="212"/>
    </row>
    <row r="36" spans="1:13" ht="18" customHeight="1" x14ac:dyDescent="0.25">
      <c r="A36" s="24"/>
      <c r="B36" s="45" t="s">
        <v>10</v>
      </c>
      <c r="C36" s="46">
        <f>CALC!C9</f>
        <v>0.36452178704898047</v>
      </c>
      <c r="D36" s="47">
        <f>D$34+$C36</f>
        <v>0.44634831319389229</v>
      </c>
      <c r="E36" s="48">
        <f>$E$34+C36</f>
        <v>0.38444220570204835</v>
      </c>
      <c r="F36" s="49">
        <f>F$34+$C36</f>
        <v>0.8207301929155395</v>
      </c>
      <c r="G36" s="50">
        <v>0</v>
      </c>
      <c r="H36" s="51">
        <v>73643000</v>
      </c>
      <c r="M36" s="52"/>
    </row>
    <row r="37" spans="1:13" ht="18" customHeight="1" x14ac:dyDescent="0.25">
      <c r="A37" s="24"/>
      <c r="B37" s="53" t="s">
        <v>5</v>
      </c>
      <c r="C37" s="54">
        <f>D34*$F$33</f>
        <v>7.364387353042065E-2</v>
      </c>
      <c r="D37" s="55">
        <v>0</v>
      </c>
      <c r="E37" s="56">
        <f>CALC!$F$11+C37</f>
        <v>7.364387353042065E-2</v>
      </c>
      <c r="F37" s="57">
        <f>F$34+$C37</f>
        <v>0.52985227939697976</v>
      </c>
      <c r="G37" s="58">
        <v>139155000</v>
      </c>
      <c r="H37" s="59">
        <v>0</v>
      </c>
      <c r="M37" s="52"/>
    </row>
    <row r="38" spans="1:13" ht="18" customHeight="1" x14ac:dyDescent="0.25">
      <c r="A38" s="24"/>
      <c r="B38" s="53" t="s">
        <v>6</v>
      </c>
      <c r="C38" s="60">
        <f>CALC!C8</f>
        <v>2.2133798503408735E-2</v>
      </c>
      <c r="D38" s="61">
        <f>D$34+$C38</f>
        <v>0.10396032464832056</v>
      </c>
      <c r="E38" s="62">
        <v>0</v>
      </c>
      <c r="F38" s="57">
        <f>F$34+$C38</f>
        <v>0.47834220436996783</v>
      </c>
      <c r="G38" s="58">
        <v>7731000</v>
      </c>
      <c r="H38" s="59">
        <v>68289000</v>
      </c>
      <c r="M38" s="52"/>
    </row>
    <row r="39" spans="1:13" ht="18" customHeight="1" thickBot="1" x14ac:dyDescent="0.3">
      <c r="A39" s="24"/>
      <c r="B39" s="63" t="s">
        <v>41</v>
      </c>
      <c r="C39" s="64">
        <f>CALC!C10</f>
        <v>0.50689822874062118</v>
      </c>
      <c r="D39" s="65">
        <f>D$34+$C39</f>
        <v>0.588724754885533</v>
      </c>
      <c r="E39" s="66">
        <f>CALC!$F$11+C39</f>
        <v>0.50689822874062118</v>
      </c>
      <c r="F39" s="67">
        <v>0</v>
      </c>
      <c r="G39" s="68">
        <v>28316000</v>
      </c>
      <c r="H39" s="69">
        <v>25742000</v>
      </c>
      <c r="M39" s="52"/>
    </row>
    <row r="40" spans="1:13" ht="18" customHeight="1" x14ac:dyDescent="0.25"/>
    <row r="41" spans="1:13" ht="100.5" customHeight="1" x14ac:dyDescent="0.25"/>
    <row r="42" spans="1:13" ht="18" customHeight="1" thickBot="1" x14ac:dyDescent="0.3"/>
    <row r="43" spans="1:13" ht="27" customHeight="1" x14ac:dyDescent="0.25">
      <c r="B43" s="216" t="s">
        <v>25</v>
      </c>
      <c r="C43" s="203" t="s">
        <v>47</v>
      </c>
      <c r="D43" s="204"/>
      <c r="E43" s="203" t="s">
        <v>32</v>
      </c>
      <c r="F43" s="215"/>
    </row>
    <row r="44" spans="1:13" ht="18" customHeight="1" x14ac:dyDescent="0.25">
      <c r="B44" s="217"/>
      <c r="C44" s="221" t="s">
        <v>28</v>
      </c>
      <c r="D44" s="223" t="s">
        <v>29</v>
      </c>
      <c r="E44" s="225" t="s">
        <v>30</v>
      </c>
      <c r="F44" s="220" t="s">
        <v>31</v>
      </c>
    </row>
    <row r="45" spans="1:13" ht="18" customHeight="1" x14ac:dyDescent="0.25">
      <c r="B45" s="218"/>
      <c r="C45" s="222"/>
      <c r="D45" s="224"/>
      <c r="E45" s="226"/>
      <c r="F45" s="212"/>
    </row>
    <row r="46" spans="1:13" ht="18" customHeight="1" x14ac:dyDescent="0.25">
      <c r="B46" s="70" t="s">
        <v>10</v>
      </c>
      <c r="C46" s="71">
        <v>0</v>
      </c>
      <c r="D46" s="72">
        <v>53212366</v>
      </c>
      <c r="E46" s="73">
        <f>$C$46*C36*F33</f>
        <v>0</v>
      </c>
      <c r="F46" s="74">
        <f>$D$46*C36</f>
        <v>19397066.747424409</v>
      </c>
    </row>
    <row r="47" spans="1:13" ht="18" customHeight="1" x14ac:dyDescent="0.25">
      <c r="B47" s="75" t="s">
        <v>5</v>
      </c>
      <c r="C47" s="76">
        <v>44336352</v>
      </c>
      <c r="D47" s="77">
        <v>0</v>
      </c>
      <c r="E47" s="78">
        <f>$C$47*D34</f>
        <v>3627889.666098014</v>
      </c>
      <c r="F47" s="79">
        <f>$D$47*C37</f>
        <v>0</v>
      </c>
    </row>
    <row r="48" spans="1:13" ht="18" customHeight="1" x14ac:dyDescent="0.25">
      <c r="B48" s="75" t="s">
        <v>6</v>
      </c>
      <c r="C48" s="76">
        <v>1004773</v>
      </c>
      <c r="D48" s="77">
        <v>13427254</v>
      </c>
      <c r="E48" s="78">
        <f>$C$48*E34</f>
        <v>20015.498811298956</v>
      </c>
      <c r="F48" s="79">
        <f>$D$48*C38</f>
        <v>297196.13449008897</v>
      </c>
    </row>
    <row r="49" spans="1:14" ht="18" customHeight="1" x14ac:dyDescent="0.25">
      <c r="B49" s="80" t="s">
        <v>41</v>
      </c>
      <c r="C49" s="81">
        <v>1797658</v>
      </c>
      <c r="D49" s="82">
        <v>692165</v>
      </c>
      <c r="E49" s="83">
        <f>$C$49*F34</f>
        <v>820106.69047326688</v>
      </c>
      <c r="F49" s="84">
        <f>$D$49*C39</f>
        <v>350857.21249625203</v>
      </c>
    </row>
    <row r="50" spans="1:14" ht="24.75" customHeight="1" thickBot="1" x14ac:dyDescent="0.3">
      <c r="B50" s="85" t="s">
        <v>12</v>
      </c>
      <c r="C50" s="86">
        <f>SUM(C46:C49)</f>
        <v>47138783</v>
      </c>
      <c r="D50" s="87">
        <f t="shared" ref="D50:F50" si="0">SUM(D46:D49)</f>
        <v>67331785</v>
      </c>
      <c r="E50" s="88">
        <f t="shared" si="0"/>
        <v>4468011.8553825803</v>
      </c>
      <c r="F50" s="89">
        <f t="shared" si="0"/>
        <v>20045120.094410747</v>
      </c>
    </row>
    <row r="51" spans="1:14" ht="23.25" customHeight="1" x14ac:dyDescent="0.25">
      <c r="C51" s="19"/>
      <c r="D51" s="19"/>
      <c r="E51" s="90" t="s">
        <v>56</v>
      </c>
      <c r="F51" s="91">
        <f>E50+F50</f>
        <v>24513131.949793328</v>
      </c>
    </row>
    <row r="52" spans="1:14" ht="18" customHeight="1" x14ac:dyDescent="0.25">
      <c r="B52" s="17" t="s">
        <v>3</v>
      </c>
      <c r="G52" s="92"/>
      <c r="H52" s="93"/>
    </row>
    <row r="53" spans="1:14" ht="18" customHeight="1" x14ac:dyDescent="0.25">
      <c r="B53" s="17" t="str">
        <f>"Ne določljive vstopno izstopne tarifne postavke se določijo kot "&amp;TEXT(F33,"## %")&amp;" vrednosti določljivih tarifnih postavk."</f>
        <v>Ne določljive vstopno izstopne tarifne postavke se določijo kot 90 % vrednosti določljivih tarifnih postavk.</v>
      </c>
    </row>
    <row r="54" spans="1:14" ht="31.5" customHeight="1" x14ac:dyDescent="0.25"/>
    <row r="55" spans="1:14" s="30" customFormat="1" ht="27" customHeight="1" x14ac:dyDescent="0.35">
      <c r="A55" s="26"/>
      <c r="B55" s="18" t="s">
        <v>44</v>
      </c>
      <c r="C55" s="27"/>
      <c r="D55" s="28"/>
      <c r="E55" s="28"/>
      <c r="F55" s="27"/>
      <c r="G55" s="17"/>
      <c r="H55" s="17"/>
      <c r="I55" s="17"/>
      <c r="J55" s="17"/>
      <c r="K55" s="29"/>
      <c r="L55" s="23"/>
    </row>
    <row r="56" spans="1:14" x14ac:dyDescent="0.2">
      <c r="A56" s="24"/>
      <c r="B56" s="24"/>
      <c r="L56" s="23"/>
    </row>
    <row r="57" spans="1:14" ht="15.75" thickBot="1" x14ac:dyDescent="0.3">
      <c r="A57" s="31"/>
      <c r="B57" s="32"/>
      <c r="C57" s="24"/>
      <c r="D57" s="24"/>
      <c r="E57" s="32"/>
      <c r="F57" s="32"/>
      <c r="K57" s="32"/>
      <c r="L57" s="32"/>
      <c r="M57" s="32"/>
      <c r="N57" s="32"/>
    </row>
    <row r="58" spans="1:14" ht="21.95" customHeight="1" thickBot="1" x14ac:dyDescent="0.3">
      <c r="A58" s="31"/>
      <c r="B58" s="33" t="s">
        <v>27</v>
      </c>
      <c r="C58" s="34"/>
      <c r="D58" s="35"/>
      <c r="E58" s="35"/>
      <c r="F58" s="94">
        <v>0.9</v>
      </c>
    </row>
    <row r="59" spans="1:14" ht="21.95" customHeight="1" thickBot="1" x14ac:dyDescent="0.3">
      <c r="A59" s="24"/>
      <c r="B59" s="205" t="s">
        <v>25</v>
      </c>
      <c r="C59" s="37" t="s">
        <v>23</v>
      </c>
      <c r="D59" s="38">
        <f>D34*D79</f>
        <v>0.14020412925169856</v>
      </c>
      <c r="E59" s="39">
        <f>C63*$F$58</f>
        <v>3.4132268387350381E-2</v>
      </c>
      <c r="F59" s="95">
        <f>C64*$F$58</f>
        <v>0.78168175181421573</v>
      </c>
    </row>
    <row r="60" spans="1:14" ht="21.95" customHeight="1" thickBot="1" x14ac:dyDescent="0.3">
      <c r="A60" s="24"/>
      <c r="B60" s="206"/>
      <c r="C60" s="41" t="s">
        <v>24</v>
      </c>
      <c r="D60" s="42" t="s">
        <v>5</v>
      </c>
      <c r="E60" s="43" t="s">
        <v>6</v>
      </c>
      <c r="F60" s="96" t="s">
        <v>41</v>
      </c>
    </row>
    <row r="61" spans="1:14" ht="18" customHeight="1" thickBot="1" x14ac:dyDescent="0.3">
      <c r="A61" s="24"/>
      <c r="B61" s="45" t="s">
        <v>10</v>
      </c>
      <c r="C61" s="46">
        <f>C36*$D$79</f>
        <v>0.62458303137500826</v>
      </c>
      <c r="D61" s="97">
        <f>D$59+$C61</f>
        <v>0.76478716062670682</v>
      </c>
      <c r="E61" s="98">
        <f>E$59+$C61</f>
        <v>0.65871529976235865</v>
      </c>
      <c r="F61" s="99">
        <f>F$59+$C61</f>
        <v>1.4062647831892239</v>
      </c>
    </row>
    <row r="62" spans="1:14" ht="18" customHeight="1" x14ac:dyDescent="0.25">
      <c r="A62" s="24"/>
      <c r="B62" s="53" t="s">
        <v>5</v>
      </c>
      <c r="C62" s="54">
        <f>D59*$F$58</f>
        <v>0.12618371632652872</v>
      </c>
      <c r="D62" s="100">
        <v>0</v>
      </c>
      <c r="E62" s="48">
        <f>C62+E59</f>
        <v>0.16031598471387909</v>
      </c>
      <c r="F62" s="101">
        <f>C62+F59</f>
        <v>0.90786546814074442</v>
      </c>
    </row>
    <row r="63" spans="1:14" ht="18" customHeight="1" x14ac:dyDescent="0.25">
      <c r="A63" s="24"/>
      <c r="B63" s="53" t="s">
        <v>6</v>
      </c>
      <c r="C63" s="60">
        <f>C38*$D$79</f>
        <v>3.7924742652611532E-2</v>
      </c>
      <c r="D63" s="102">
        <f>D$59+$C63</f>
        <v>0.17812887190431009</v>
      </c>
      <c r="E63" s="62">
        <v>0</v>
      </c>
      <c r="F63" s="103">
        <f>$C$63+F59</f>
        <v>0.81960649446682732</v>
      </c>
    </row>
    <row r="64" spans="1:14" ht="18" customHeight="1" thickBot="1" x14ac:dyDescent="0.3">
      <c r="A64" s="24"/>
      <c r="B64" s="63" t="s">
        <v>41</v>
      </c>
      <c r="C64" s="64">
        <f>C39*$D$79</f>
        <v>0.86853527979357303</v>
      </c>
      <c r="D64" s="104">
        <f>E$59+$C64</f>
        <v>0.90266754818092343</v>
      </c>
      <c r="E64" s="66">
        <f>C64+E59</f>
        <v>0.90266754818092343</v>
      </c>
      <c r="F64" s="105">
        <v>0</v>
      </c>
    </row>
    <row r="65" spans="2:14" ht="18" customHeight="1" x14ac:dyDescent="0.25"/>
    <row r="66" spans="2:14" ht="18" customHeight="1" thickBot="1" x14ac:dyDescent="0.3"/>
    <row r="67" spans="2:14" ht="27" customHeight="1" x14ac:dyDescent="0.25">
      <c r="B67" s="216" t="s">
        <v>25</v>
      </c>
      <c r="C67" s="203" t="s">
        <v>33</v>
      </c>
      <c r="D67" s="215"/>
    </row>
    <row r="68" spans="2:14" ht="18" customHeight="1" x14ac:dyDescent="0.25">
      <c r="B68" s="217"/>
      <c r="C68" s="219" t="s">
        <v>30</v>
      </c>
      <c r="D68" s="220" t="s">
        <v>31</v>
      </c>
    </row>
    <row r="69" spans="2:14" ht="18" customHeight="1" x14ac:dyDescent="0.25">
      <c r="B69" s="218"/>
      <c r="C69" s="210"/>
      <c r="D69" s="212"/>
    </row>
    <row r="70" spans="2:14" ht="18" customHeight="1" x14ac:dyDescent="0.25">
      <c r="B70" s="70" t="s">
        <v>10</v>
      </c>
      <c r="C70" s="106">
        <f>$C$46*C61</f>
        <v>0</v>
      </c>
      <c r="D70" s="107">
        <f>$D$46*C61</f>
        <v>33235540.862916421</v>
      </c>
    </row>
    <row r="71" spans="2:14" ht="18" customHeight="1" x14ac:dyDescent="0.25">
      <c r="B71" s="75" t="s">
        <v>5</v>
      </c>
      <c r="C71" s="108">
        <f>$C$47*D59</f>
        <v>6216139.6263568038</v>
      </c>
      <c r="D71" s="109">
        <f>$D$47*C62</f>
        <v>0</v>
      </c>
    </row>
    <row r="72" spans="2:14" ht="18" customHeight="1" x14ac:dyDescent="0.25">
      <c r="B72" s="75" t="s">
        <v>6</v>
      </c>
      <c r="C72" s="108">
        <f>$C$48*E59</f>
        <v>34295.181704363204</v>
      </c>
      <c r="D72" s="109">
        <f>$D$48*C63</f>
        <v>509225.15248124878</v>
      </c>
    </row>
    <row r="73" spans="2:14" ht="18" customHeight="1" x14ac:dyDescent="0.25">
      <c r="B73" s="80" t="s">
        <v>41</v>
      </c>
      <c r="C73" s="110">
        <f>$C$49*F59</f>
        <v>1405196.4546028394</v>
      </c>
      <c r="D73" s="111">
        <f>$D$49*C64</f>
        <v>601169.72193831846</v>
      </c>
    </row>
    <row r="74" spans="2:14" ht="24.75" customHeight="1" thickBot="1" x14ac:dyDescent="0.3">
      <c r="B74" s="85" t="s">
        <v>12</v>
      </c>
      <c r="C74" s="88">
        <f t="shared" ref="C74" si="1">SUM(C70:C73)</f>
        <v>7655631.2626640061</v>
      </c>
      <c r="D74" s="112">
        <f t="shared" ref="D74" si="2">SUM(D70:D73)</f>
        <v>34345935.737335987</v>
      </c>
    </row>
    <row r="75" spans="2:14" ht="23.25" customHeight="1" x14ac:dyDescent="0.25">
      <c r="C75" s="113" t="s">
        <v>46</v>
      </c>
      <c r="D75" s="114">
        <f>C74+D74</f>
        <v>42001566.999999993</v>
      </c>
    </row>
    <row r="76" spans="2:14" ht="18" customHeight="1" x14ac:dyDescent="0.25">
      <c r="G76" s="92"/>
      <c r="H76" s="93"/>
    </row>
    <row r="77" spans="2:14" ht="30.75" customHeight="1" x14ac:dyDescent="0.25"/>
    <row r="78" spans="2:14" ht="28.5" customHeight="1" x14ac:dyDescent="0.25">
      <c r="B78" s="115"/>
      <c r="C78" s="115"/>
      <c r="D78" s="116" t="s">
        <v>45</v>
      </c>
      <c r="E78" s="32"/>
      <c r="F78" s="32"/>
      <c r="G78" s="32"/>
      <c r="H78" s="32"/>
      <c r="I78" s="32"/>
      <c r="L78" s="32"/>
      <c r="M78" s="32"/>
      <c r="N78" s="32"/>
    </row>
    <row r="79" spans="2:14" ht="18" customHeight="1" x14ac:dyDescent="0.25">
      <c r="B79" s="24"/>
      <c r="C79" s="117" t="s">
        <v>36</v>
      </c>
      <c r="D79" s="118">
        <v>1.7134312778157306</v>
      </c>
      <c r="E79" s="24"/>
      <c r="F79" s="213"/>
      <c r="G79" s="214"/>
      <c r="H79" s="214"/>
      <c r="I79" s="32"/>
      <c r="M79" s="32"/>
      <c r="N79" s="32"/>
    </row>
    <row r="80" spans="2:14" ht="39" customHeight="1" x14ac:dyDescent="0.25">
      <c r="B80" s="32"/>
      <c r="C80" s="32"/>
      <c r="D80" s="32"/>
      <c r="E80" s="32"/>
      <c r="F80" s="214"/>
      <c r="G80" s="214"/>
      <c r="H80" s="214"/>
      <c r="I80" s="32"/>
      <c r="M80" s="32"/>
      <c r="N80" s="32"/>
    </row>
    <row r="81" spans="1:19" s="30" customFormat="1" ht="27" customHeight="1" x14ac:dyDescent="0.35">
      <c r="A81" s="26"/>
      <c r="B81" s="18" t="s">
        <v>40</v>
      </c>
      <c r="C81" s="27"/>
      <c r="D81" s="28"/>
      <c r="E81" s="28"/>
      <c r="F81" s="27"/>
      <c r="G81" s="17"/>
      <c r="H81" s="17"/>
      <c r="I81" s="17"/>
      <c r="J81" s="17"/>
      <c r="K81" s="29"/>
      <c r="L81" s="23"/>
      <c r="M81" s="29"/>
      <c r="N81" s="29"/>
      <c r="O81" s="29"/>
    </row>
    <row r="82" spans="1:19" ht="21" customHeight="1" x14ac:dyDescent="0.2">
      <c r="C82" s="23"/>
      <c r="D82" s="23"/>
      <c r="F82" s="23"/>
      <c r="G82" s="23"/>
      <c r="H82" s="23"/>
      <c r="I82" s="23"/>
      <c r="J82" s="23"/>
      <c r="K82" s="23"/>
      <c r="L82" s="23"/>
      <c r="M82" s="23"/>
      <c r="N82" s="23"/>
    </row>
    <row r="83" spans="1:19" ht="18" customHeight="1" thickBot="1" x14ac:dyDescent="0.25">
      <c r="B83" s="119" t="s">
        <v>34</v>
      </c>
      <c r="C83" s="23"/>
      <c r="D83" s="25"/>
      <c r="E83" s="25"/>
      <c r="F83" s="23"/>
      <c r="G83" s="23"/>
      <c r="H83" s="23"/>
      <c r="I83" s="23"/>
      <c r="J83" s="23"/>
      <c r="K83" s="23"/>
      <c r="L83" s="23"/>
      <c r="M83" s="23"/>
      <c r="N83" s="23"/>
    </row>
    <row r="84" spans="1:19" ht="25.5" customHeight="1" x14ac:dyDescent="0.2">
      <c r="B84" s="120" t="s">
        <v>38</v>
      </c>
      <c r="C84" s="121" t="s">
        <v>5</v>
      </c>
      <c r="D84" s="122" t="s">
        <v>6</v>
      </c>
      <c r="E84" s="122" t="s">
        <v>41</v>
      </c>
      <c r="F84" s="123" t="s">
        <v>10</v>
      </c>
      <c r="G84" s="24"/>
      <c r="H84" s="23"/>
      <c r="I84" s="23"/>
      <c r="J84" s="23"/>
      <c r="K84" s="23"/>
      <c r="L84" s="23"/>
    </row>
    <row r="85" spans="1:19" ht="25.5" customHeight="1" x14ac:dyDescent="0.2">
      <c r="B85" s="124" t="s">
        <v>37</v>
      </c>
      <c r="C85" s="193">
        <f>ROUND(D59,5)</f>
        <v>0.14019999999999999</v>
      </c>
      <c r="D85" s="194">
        <f>ROUND(E59,5)</f>
        <v>3.4130000000000001E-2</v>
      </c>
      <c r="E85" s="194">
        <f>ROUND(F59,5)</f>
        <v>0.78168000000000004</v>
      </c>
      <c r="F85" s="195">
        <f>ROUND(AVERAGE(C85:E85),5)</f>
        <v>0.31867000000000001</v>
      </c>
      <c r="G85" s="23"/>
      <c r="H85" s="23"/>
      <c r="I85" s="23"/>
      <c r="J85" s="23"/>
      <c r="K85" s="23"/>
      <c r="L85" s="23"/>
    </row>
    <row r="86" spans="1:19" ht="25.5" customHeight="1" thickBot="1" x14ac:dyDescent="0.25">
      <c r="B86" s="125" t="s">
        <v>39</v>
      </c>
      <c r="C86" s="196">
        <f>ROUND(C62,5)</f>
        <v>0.12617999999999999</v>
      </c>
      <c r="D86" s="197">
        <f>ROUND(C63,5)</f>
        <v>3.7920000000000002E-2</v>
      </c>
      <c r="E86" s="197">
        <f>ROUND(C64,5)</f>
        <v>0.86853999999999998</v>
      </c>
      <c r="F86" s="198">
        <f>ROUND(C61,5)</f>
        <v>0.62458000000000002</v>
      </c>
      <c r="G86" s="126"/>
      <c r="H86" s="23"/>
      <c r="I86" s="23"/>
      <c r="J86" s="23"/>
      <c r="K86" s="23"/>
      <c r="L86" s="23"/>
    </row>
    <row r="87" spans="1:19" ht="19.5" customHeight="1" x14ac:dyDescent="0.2">
      <c r="H87" s="23"/>
      <c r="I87" s="23"/>
      <c r="J87" s="23"/>
      <c r="K87" s="23"/>
      <c r="L87" s="23"/>
    </row>
    <row r="89" spans="1:19" s="127" customFormat="1" x14ac:dyDescent="0.25"/>
    <row r="90" spans="1:19" s="127" customFormat="1" ht="15.75" customHeight="1" x14ac:dyDescent="0.25">
      <c r="K90" s="152"/>
      <c r="S90" s="153"/>
    </row>
  </sheetData>
  <sheetProtection autoFilter="0" pivotTables="0"/>
  <mergeCells count="17">
    <mergeCell ref="F79:H80"/>
    <mergeCell ref="E43:F43"/>
    <mergeCell ref="B67:B69"/>
    <mergeCell ref="C67:D67"/>
    <mergeCell ref="C68:C69"/>
    <mergeCell ref="D68:D69"/>
    <mergeCell ref="B59:B60"/>
    <mergeCell ref="C44:C45"/>
    <mergeCell ref="D44:D45"/>
    <mergeCell ref="B43:B45"/>
    <mergeCell ref="E44:E45"/>
    <mergeCell ref="F44:F45"/>
    <mergeCell ref="C43:D43"/>
    <mergeCell ref="B34:B35"/>
    <mergeCell ref="G33:H33"/>
    <mergeCell ref="G34:G35"/>
    <mergeCell ref="H34:H35"/>
  </mergeCells>
  <dataValidations count="1">
    <dataValidation type="whole" allowBlank="1" showInputMessage="1" showErrorMessage="1" errorTitle="Agencija za energijo" error="Presežena je tehnična zmogljivost vstopno/izstopne točke!" sqref="C46:D49">
      <formula1>0</formula1>
      <formula2>G36</formula2>
    </dataValidation>
  </dataValidations>
  <printOptions horizontalCentered="1"/>
  <pageMargins left="0.70866141732283472" right="0.39370078740157483" top="1.3779527559055118" bottom="0.59055118110236227" header="0.59055118110236227" footer="0.27559055118110237"/>
  <pageSetup paperSize="8" scale="65" fitToWidth="0" fitToHeight="0" orientation="landscape" blackAndWhite="1" r:id="rId1"/>
  <headerFooter scaleWithDoc="0">
    <oddHeader>&amp;L&amp;"Century Gothic,Navadno"&amp;7&amp;G&amp;R&amp;"Century Gothic,Navadno"&amp;7Poenostavlen izračun tarifnih postavk</oddHeader>
    <oddFooter>&amp;L&amp;"Century Gothic,Navadno"&amp;6Datoteka: &amp;F
Datum tiskanja: &amp;D&amp;R&amp;"Century Gothic,Navadno"&amp;6&amp;A - &amp;P / &amp;N</oddFooter>
  </headerFooter>
  <rowBreaks count="1" manualBreakCount="1">
    <brk id="39" max="8" man="1"/>
  </rowBreaks>
  <ignoredErrors>
    <ignoredError sqref="C70:C73 D70:D73 D61:F61 D63:E64 E62:F62 F63 D75 E46:F50 F51 D36:F39" unlocked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1"/>
  </sheetPr>
  <dimension ref="A1:E12"/>
  <sheetViews>
    <sheetView showGridLines="0" zoomScale="70" zoomScaleNormal="70" workbookViewId="0">
      <selection activeCell="C26" sqref="C26"/>
    </sheetView>
  </sheetViews>
  <sheetFormatPr defaultRowHeight="12.75" x14ac:dyDescent="0.25"/>
  <cols>
    <col min="1" max="1" width="9.140625" style="14"/>
    <col min="2" max="2" width="37.140625" style="14" bestFit="1" customWidth="1"/>
    <col min="3" max="3" width="36.7109375" style="14" bestFit="1" customWidth="1"/>
    <col min="4" max="5" width="23.7109375" style="14" customWidth="1"/>
    <col min="6" max="16384" width="9.140625" style="14"/>
  </cols>
  <sheetData>
    <row r="1" spans="1:5" s="127" customFormat="1" ht="55.5" customHeight="1" x14ac:dyDescent="0.25">
      <c r="A1" s="154"/>
      <c r="B1" s="155"/>
      <c r="C1" s="155"/>
      <c r="D1" s="156" t="s">
        <v>15</v>
      </c>
      <c r="E1" s="156" t="s">
        <v>26</v>
      </c>
    </row>
    <row r="2" spans="1:5" s="127" customFormat="1" ht="18" customHeight="1" x14ac:dyDescent="0.25">
      <c r="A2" s="154"/>
      <c r="B2" s="157"/>
      <c r="C2" s="157"/>
      <c r="D2" s="158" t="s">
        <v>16</v>
      </c>
      <c r="E2" s="158" t="s">
        <v>16</v>
      </c>
    </row>
    <row r="3" spans="1:5" s="127" customFormat="1" ht="18" customHeight="1" x14ac:dyDescent="0.25">
      <c r="A3" s="154"/>
      <c r="B3" s="159" t="s">
        <v>17</v>
      </c>
      <c r="C3" s="160" t="s">
        <v>5</v>
      </c>
      <c r="D3" s="161">
        <v>8.1826526144911829E-2</v>
      </c>
      <c r="E3" s="162">
        <v>8708729.5888923705</v>
      </c>
    </row>
    <row r="4" spans="1:5" s="127" customFormat="1" ht="18" customHeight="1" x14ac:dyDescent="0.25">
      <c r="A4" s="154"/>
      <c r="B4" s="163" t="s">
        <v>19</v>
      </c>
      <c r="C4" s="164"/>
      <c r="D4" s="165" t="s">
        <v>0</v>
      </c>
      <c r="E4" s="166">
        <v>8708729.5888923705</v>
      </c>
    </row>
    <row r="5" spans="1:5" s="127" customFormat="1" ht="18" customHeight="1" x14ac:dyDescent="0.25">
      <c r="A5" s="154"/>
      <c r="B5" s="167"/>
      <c r="C5" s="168" t="s">
        <v>18</v>
      </c>
      <c r="D5" s="169" t="s">
        <v>1</v>
      </c>
      <c r="E5" s="170" t="s">
        <v>2</v>
      </c>
    </row>
    <row r="6" spans="1:5" s="127" customFormat="1" ht="18" customHeight="1" thickBot="1" x14ac:dyDescent="0.3">
      <c r="A6" s="154"/>
      <c r="B6" s="171"/>
      <c r="C6" s="172" t="s">
        <v>21</v>
      </c>
      <c r="D6" s="173">
        <v>0</v>
      </c>
      <c r="E6" s="174" t="s">
        <v>0</v>
      </c>
    </row>
    <row r="7" spans="1:5" s="127" customFormat="1" ht="18" customHeight="1" x14ac:dyDescent="0.25">
      <c r="A7" s="154"/>
      <c r="B7" s="175" t="s">
        <v>22</v>
      </c>
      <c r="C7" s="176"/>
      <c r="D7" s="227" t="s">
        <v>20</v>
      </c>
      <c r="E7" s="228"/>
    </row>
    <row r="8" spans="1:5" s="127" customFormat="1" ht="18" customHeight="1" x14ac:dyDescent="0.25">
      <c r="A8" s="154"/>
      <c r="B8" s="177" t="s">
        <v>6</v>
      </c>
      <c r="C8" s="178">
        <v>2.2133798503408735E-2</v>
      </c>
      <c r="D8" s="178">
        <v>2.2133798503408735E-2</v>
      </c>
      <c r="E8" s="179">
        <v>593999.57112713042</v>
      </c>
    </row>
    <row r="9" spans="1:5" s="127" customFormat="1" ht="18" customHeight="1" x14ac:dyDescent="0.25">
      <c r="A9" s="154"/>
      <c r="B9" s="180" t="s">
        <v>10</v>
      </c>
      <c r="C9" s="181">
        <v>0.36452178704898047</v>
      </c>
      <c r="D9" s="181">
        <v>0.36452178704898047</v>
      </c>
      <c r="E9" s="182">
        <v>19576862.744624875</v>
      </c>
    </row>
    <row r="10" spans="1:5" s="127" customFormat="1" ht="18" customHeight="1" x14ac:dyDescent="0.25">
      <c r="A10" s="154"/>
      <c r="B10" s="180" t="s">
        <v>41</v>
      </c>
      <c r="C10" s="183">
        <v>0.50689822874062118</v>
      </c>
      <c r="D10" s="183">
        <v>0.50689822874062118</v>
      </c>
      <c r="E10" s="184">
        <v>13121975.095355628</v>
      </c>
    </row>
    <row r="11" spans="1:5" s="127" customFormat="1" ht="18" customHeight="1" x14ac:dyDescent="0.25">
      <c r="A11" s="154"/>
      <c r="B11" s="185" t="s">
        <v>19</v>
      </c>
      <c r="C11" s="186"/>
      <c r="D11" s="187"/>
      <c r="E11" s="188">
        <v>33292837.411107637</v>
      </c>
    </row>
    <row r="12" spans="1:5" s="127" customFormat="1" ht="18" customHeight="1" thickBot="1" x14ac:dyDescent="0.3">
      <c r="A12" s="154"/>
      <c r="B12" s="189" t="s">
        <v>4</v>
      </c>
      <c r="C12" s="190"/>
      <c r="D12" s="191"/>
      <c r="E12" s="192">
        <v>42001567.000000007</v>
      </c>
    </row>
  </sheetData>
  <mergeCells count="1">
    <mergeCell ref="D7:E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C05ADCDC31054EAB99DD738B8B1523" ma:contentTypeVersion="0" ma:contentTypeDescription="Create a new document." ma:contentTypeScope="" ma:versionID="364d697682168a345b9e4e16ac46d74b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��< ? x m l   v e r s i o n = " 1 . 0 "   e n c o d i n g = " u t f - 1 6 " ? > < D a t a M a s h u p   i d = " 7 4 a 7 c 8 1 0 - d a c f - 4 4 6 7 - a c 9 5 - 2 2 f 3 9 f d 4 8 4 e c "   s q m i d = " 9 8 6 5 e b d 0 - 7 c 7 3 - 4 f b 0 - 8 8 9 5 - b c 5 3 8 a c a a 4 9 4 "   x m l n s = " h t t p : / / s c h e m a s . m i c r o s o f t . c o m / D a t a M a s h u p " > A A A A A B c D A A B Q S w M E F A A C A A g A m k t 9 T n E a g p 6 n A A A A + A A A A B I A H A B D b 2 5 m a W c v U G F j a 2 F n Z S 5 4 b W w g o h g A K K A U A A A A A A A A A A A A A A A A A A A A A A A A A A A A h Y + 9 D o I w G E V f h X S n f y p R 8 1 E G J x N J T E i M a w M V G q E Y W i z v 5 u A j + Q q S K O r m e E / O c O 7 j d o d k a O r g q j q r W x M j h i k K l M n b Q p s y R r 0 7 h U u U C N j L / C x L F Y y y s e v B F j G q n L u s C f H e Y z / D b V c S T i k j x 3 S X 5 Z V q J P r I + r 8 c a m O d N L l C A g 6 v G M F x x P C C r T i e R w z I h C H V 5 q v w s R h T I D 8 Q N n 3 t + k 4 J W 4 f Z F s g 0 g b x f i C d Q S w M E F A A C A A g A m k t 9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p L f U 4 o i k e 4 D g A A A B E A A A A T A B w A R m 9 y b X V s Y X M v U 2 V j d G l v b j E u b S C i G A A o o B Q A A A A A A A A A A A A A A A A A A A A A A A A A A A A r T k 0 u y c z P U w i G 0 I b W A F B L A Q I t A B Q A A g A I A J p L f U 5 x G o K e p w A A A P g A A A A S A A A A A A A A A A A A A A A A A A A A A A B D b 2 5 m a W c v U G F j a 2 F n Z S 5 4 b W x Q S w E C L Q A U A A I A C A C a S 3 1 O D 8 r p q 6 Q A A A D p A A A A E w A A A A A A A A A A A A A A A A D z A A A A W 0 N v b n R l b n R f V H l w Z X N d L n h t b F B L A Q I t A B Q A A g A I A J p L f U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o Y w e 5 z P + k + j D k r m + 1 G s g g A A A A A C A A A A A A A D Z g A A w A A A A B A A A A C G H o H Q k 5 O S F 8 a I v I X W R e q / A A A A A A S A A A C g A A A A E A A A A H 0 h j A q s 1 2 W P k w D 4 n Z d C 7 K Z Q A A A A f a N 9 Y / r L b L b h N O + f w 8 w N N 7 y E N m O 0 c j D J 4 / p F d p W L Q Q Y U J X A a + V Y U Q m N o s d f x 8 j h e x H J 0 8 + k G S U G N b Q H Z i a l j 5 x A i Y N 8 T f l Y Q c I P 2 c a z P d w c U A A A A F u b z J T 9 Z n F g k Y A s T G H v T s E 0 H J 2 o = < / D a t a M a s h u p > 
</file>

<file path=customXml/itemProps1.xml><?xml version="1.0" encoding="utf-8"?>
<ds:datastoreItem xmlns:ds="http://schemas.openxmlformats.org/officeDocument/2006/customXml" ds:itemID="{AED2C207-CA1A-4BCD-8C40-A42AAD054C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3A3D02-27D0-4EC2-BE41-23118B0195C8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7153382-4325-4912-979D-1A00502B0F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D8FB0DA5-900D-4C70-9DE8-38C43A6F6BC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3</vt:i4>
      </vt:variant>
      <vt:variant>
        <vt:lpstr>Imenovani obsegi</vt:lpstr>
      </vt:variant>
      <vt:variant>
        <vt:i4>3</vt:i4>
      </vt:variant>
    </vt:vector>
  </HeadingPairs>
  <TitlesOfParts>
    <vt:vector size="6" baseType="lpstr">
      <vt:lpstr>Vsebina</vt:lpstr>
      <vt:lpstr>Navodila</vt:lpstr>
      <vt:lpstr>Matrični model</vt:lpstr>
      <vt:lpstr>'Matrični model'!Področje_tiskanja</vt:lpstr>
      <vt:lpstr>Navodila!Področje_tiskanja</vt:lpstr>
      <vt:lpstr>Vsebina!Področje_tiskanja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2006-11-28T10:36:17Z</dcterms:created>
  <dcterms:modified xsi:type="dcterms:W3CDTF">2019-03-29T12:07:36Z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0x01010022C05ADCDC31054EAB99DD738B8B1523</vt:lpwstr>
  </property>
</Properties>
</file>