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ANALIZE\OVE\JAVNI POZIV 2018-1\"/>
    </mc:Choice>
  </mc:AlternateContent>
  <workbookProtection workbookAlgorithmName="SHA-512" workbookHashValue="+UQcHkhcHGy4mqAHae6facLOO5VSHBbWVmBSw9SVWlxoURIIlTjISfcKtk2Ci+hqLauI0a5Ut1WedAP/rng+yQ==" workbookSaltValue="7NPGJHGRsx+ebzQYtJATQw==" workbookSpinCount="100000" lockStructure="1"/>
  <bookViews>
    <workbookView xWindow="0" yWindow="0" windowWidth="25200" windowHeight="11325" firstSheet="1" activeTab="1"/>
  </bookViews>
  <sheets>
    <sheet name="RSEE_razredi" sheetId="1" state="hidden" r:id="rId1"/>
    <sheet name="Regresijske krivulje" sheetId="2" r:id="rId2"/>
    <sheet name="RSEE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5" i="2"/>
  <c r="E25" i="2"/>
  <c r="I25" i="2"/>
  <c r="J52" i="2" s="1"/>
  <c r="J25" i="2"/>
  <c r="J63" i="2" s="1"/>
  <c r="K25" i="2"/>
  <c r="J70" i="2" s="1"/>
  <c r="O25" i="2"/>
  <c r="P25" i="2"/>
  <c r="Q25" i="2"/>
  <c r="U25" i="2"/>
  <c r="V25" i="2"/>
  <c r="W25" i="2"/>
  <c r="C26" i="2"/>
  <c r="D26" i="2"/>
  <c r="E26" i="2"/>
  <c r="I26" i="2"/>
  <c r="J26" i="2"/>
  <c r="K26" i="2"/>
  <c r="O26" i="2"/>
  <c r="P26" i="2"/>
  <c r="Q26" i="2"/>
  <c r="U26" i="2"/>
  <c r="V26" i="2"/>
  <c r="W26" i="2"/>
  <c r="C27" i="2"/>
  <c r="D27" i="2"/>
  <c r="E27" i="2"/>
  <c r="I27" i="2"/>
  <c r="J27" i="2"/>
  <c r="K27" i="2"/>
  <c r="O27" i="2"/>
  <c r="P27" i="2"/>
  <c r="Q27" i="2"/>
  <c r="U27" i="2"/>
  <c r="V27" i="2"/>
  <c r="W27" i="2"/>
  <c r="C28" i="2"/>
  <c r="D28" i="2"/>
  <c r="E28" i="2"/>
  <c r="I28" i="2"/>
  <c r="J28" i="2"/>
  <c r="K28" i="2"/>
  <c r="O28" i="2"/>
  <c r="P28" i="2"/>
  <c r="Q28" i="2"/>
  <c r="U28" i="2"/>
  <c r="V28" i="2"/>
  <c r="W28" i="2"/>
  <c r="C29" i="2"/>
  <c r="D29" i="2"/>
  <c r="E29" i="2"/>
  <c r="I29" i="2"/>
  <c r="J29" i="2"/>
  <c r="K29" i="2"/>
  <c r="O29" i="2"/>
  <c r="P29" i="2"/>
  <c r="Q29" i="2"/>
  <c r="U29" i="2"/>
  <c r="V29" i="2"/>
  <c r="W29" i="2"/>
  <c r="C30" i="2"/>
  <c r="D30" i="2"/>
  <c r="E30" i="2"/>
  <c r="I30" i="2"/>
  <c r="J30" i="2"/>
  <c r="K30" i="2"/>
  <c r="O30" i="2"/>
  <c r="P30" i="2"/>
  <c r="Q30" i="2"/>
  <c r="U30" i="2"/>
  <c r="V30" i="2"/>
  <c r="W30" i="2"/>
  <c r="O34" i="2"/>
  <c r="P34" i="2"/>
  <c r="Q34" i="2"/>
  <c r="O35" i="2"/>
  <c r="O38" i="2" s="1"/>
  <c r="P35" i="2"/>
  <c r="P38" i="2" s="1"/>
  <c r="Q35" i="2"/>
  <c r="Q38" i="2" s="1"/>
  <c r="P36" i="2"/>
  <c r="Q36" i="2"/>
  <c r="I51" i="2"/>
  <c r="O51" i="2"/>
  <c r="P51" i="2"/>
  <c r="AL51" i="2"/>
  <c r="AM51" i="2"/>
  <c r="AN51" i="2"/>
  <c r="I52" i="2"/>
  <c r="AL52" i="2"/>
  <c r="AM52" i="2"/>
  <c r="AN52" i="2"/>
  <c r="AL53" i="2"/>
  <c r="AM53" i="2"/>
  <c r="AN53" i="2"/>
  <c r="AL54" i="2"/>
  <c r="AM54" i="2"/>
  <c r="AN54" i="2"/>
  <c r="AL55" i="2"/>
  <c r="AM55" i="2"/>
  <c r="AN55" i="2"/>
  <c r="AL56" i="2"/>
  <c r="AM56" i="2"/>
  <c r="AN56" i="2"/>
  <c r="AL57" i="2"/>
  <c r="AM57" i="2"/>
  <c r="AN57" i="2"/>
  <c r="AL58" i="2"/>
  <c r="AM58" i="2"/>
  <c r="AN58" i="2"/>
  <c r="AL59" i="2"/>
  <c r="AM59" i="2"/>
  <c r="AN59" i="2"/>
  <c r="AL60" i="2"/>
  <c r="AM60" i="2"/>
  <c r="AN60" i="2"/>
  <c r="AL61" i="2"/>
  <c r="AM61" i="2"/>
  <c r="AN61" i="2"/>
  <c r="AL62" i="2"/>
  <c r="AM62" i="2"/>
  <c r="AN62" i="2"/>
  <c r="D63" i="2"/>
  <c r="AL63" i="2"/>
  <c r="AM63" i="2"/>
  <c r="AN63" i="2"/>
  <c r="AL64" i="2"/>
  <c r="AM64" i="2"/>
  <c r="AN64" i="2"/>
  <c r="AL65" i="2"/>
  <c r="AM65" i="2"/>
  <c r="AN65" i="2"/>
  <c r="AL66" i="2"/>
  <c r="AM66" i="2"/>
  <c r="AN66" i="2"/>
  <c r="B67" i="2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H67" i="2"/>
  <c r="N67" i="2"/>
  <c r="AL67" i="2"/>
  <c r="AM67" i="2"/>
  <c r="AN67" i="2"/>
  <c r="H68" i="2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N68" i="2"/>
  <c r="N69" i="2" s="1"/>
  <c r="N70" i="2" s="1"/>
  <c r="N71" i="2" s="1"/>
  <c r="AL68" i="2"/>
  <c r="AM68" i="2"/>
  <c r="AN68" i="2"/>
  <c r="AL69" i="2"/>
  <c r="AM69" i="2"/>
  <c r="AN69" i="2"/>
  <c r="D70" i="2"/>
  <c r="AL70" i="2"/>
  <c r="AM70" i="2"/>
  <c r="AN70" i="2"/>
  <c r="AL71" i="2"/>
  <c r="AM71" i="2"/>
  <c r="AN71" i="2"/>
  <c r="N72" i="2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AL72" i="2"/>
  <c r="AM72" i="2"/>
  <c r="AN72" i="2"/>
  <c r="AL73" i="2"/>
  <c r="AM73" i="2"/>
  <c r="AN73" i="2"/>
  <c r="AL74" i="2"/>
  <c r="AM74" i="2"/>
  <c r="AN74" i="2"/>
  <c r="AL75" i="2"/>
  <c r="AM75" i="2"/>
  <c r="AN75" i="2"/>
  <c r="AL76" i="2"/>
  <c r="AM76" i="2"/>
  <c r="AN76" i="2"/>
  <c r="AL77" i="2"/>
  <c r="AM77" i="2"/>
  <c r="AN77" i="2"/>
  <c r="AL78" i="2"/>
  <c r="AM78" i="2"/>
  <c r="AN78" i="2"/>
  <c r="AL79" i="2"/>
  <c r="AM79" i="2"/>
  <c r="AN79" i="2"/>
  <c r="AL80" i="2"/>
  <c r="AM80" i="2"/>
  <c r="AN80" i="2"/>
  <c r="AL81" i="2"/>
  <c r="AM81" i="2"/>
  <c r="AN81" i="2"/>
  <c r="AL82" i="2"/>
  <c r="AM82" i="2"/>
  <c r="AN82" i="2"/>
  <c r="AL83" i="2"/>
  <c r="AM83" i="2"/>
  <c r="AN83" i="2"/>
  <c r="AL84" i="2"/>
  <c r="AM84" i="2"/>
  <c r="AN84" i="2"/>
  <c r="AL85" i="2"/>
  <c r="AM85" i="2"/>
  <c r="AN85" i="2"/>
  <c r="AL86" i="2"/>
  <c r="AM86" i="2"/>
  <c r="AN86" i="2"/>
  <c r="AL87" i="2"/>
  <c r="AM87" i="2"/>
  <c r="AN87" i="2"/>
  <c r="AL88" i="2"/>
  <c r="AM88" i="2"/>
  <c r="AN88" i="2"/>
  <c r="AL89" i="2"/>
  <c r="AM89" i="2"/>
  <c r="AN89" i="2"/>
  <c r="AL90" i="2"/>
  <c r="AM90" i="2"/>
  <c r="AN90" i="2"/>
  <c r="AL91" i="2"/>
  <c r="AM91" i="2"/>
  <c r="AN91" i="2"/>
  <c r="AL92" i="2"/>
  <c r="AM92" i="2"/>
  <c r="AN92" i="2"/>
  <c r="AL93" i="2"/>
  <c r="AM93" i="2"/>
  <c r="AN93" i="2"/>
  <c r="AL94" i="2"/>
  <c r="AM94" i="2"/>
  <c r="AN94" i="2"/>
  <c r="AL95" i="2"/>
  <c r="AM95" i="2"/>
  <c r="AN95" i="2"/>
  <c r="AL96" i="2"/>
  <c r="AM96" i="2"/>
  <c r="AN96" i="2"/>
  <c r="AL97" i="2"/>
  <c r="AM97" i="2"/>
  <c r="AN97" i="2"/>
  <c r="AL98" i="2"/>
  <c r="AM98" i="2"/>
  <c r="AN98" i="2"/>
  <c r="AL99" i="2"/>
  <c r="AM99" i="2"/>
  <c r="AN99" i="2"/>
  <c r="AL100" i="2"/>
  <c r="AM100" i="2"/>
  <c r="AN100" i="2"/>
  <c r="AL101" i="2"/>
  <c r="AM101" i="2"/>
  <c r="AN101" i="2"/>
  <c r="AL102" i="2"/>
  <c r="AM102" i="2"/>
  <c r="AN102" i="2"/>
  <c r="AL103" i="2"/>
  <c r="AM103" i="2"/>
  <c r="AN103" i="2"/>
  <c r="AL104" i="2"/>
  <c r="AM104" i="2"/>
  <c r="AN104" i="2"/>
  <c r="AL105" i="2"/>
  <c r="AM105" i="2"/>
  <c r="AN105" i="2"/>
  <c r="AL106" i="2"/>
  <c r="AM106" i="2"/>
  <c r="AN106" i="2"/>
  <c r="AL107" i="2"/>
  <c r="AM107" i="2"/>
  <c r="AN107" i="2"/>
  <c r="AL108" i="2"/>
  <c r="AM108" i="2"/>
  <c r="AN108" i="2"/>
  <c r="AL109" i="2"/>
  <c r="AM109" i="2"/>
  <c r="AN109" i="2"/>
  <c r="AL110" i="2"/>
  <c r="AM110" i="2"/>
  <c r="AN110" i="2"/>
  <c r="AL111" i="2"/>
  <c r="AM111" i="2"/>
  <c r="AN111" i="2"/>
  <c r="AL112" i="2"/>
  <c r="AM112" i="2"/>
  <c r="AN112" i="2"/>
  <c r="I17" i="2" l="1"/>
  <c r="I16" i="2" s="1"/>
  <c r="O52" i="2"/>
  <c r="O36" i="2"/>
  <c r="Q51" i="2"/>
  <c r="R51" i="2" s="1"/>
  <c r="C17" i="2"/>
  <c r="C16" i="2" s="1"/>
  <c r="C51" i="2"/>
  <c r="C56" i="2"/>
  <c r="C54" i="2"/>
  <c r="C55" i="2"/>
  <c r="D55" i="2"/>
  <c r="Q37" i="2"/>
  <c r="Q39" i="2"/>
  <c r="O17" i="2"/>
  <c r="C52" i="2"/>
  <c r="C53" i="2"/>
  <c r="P37" i="2"/>
  <c r="O16" i="2"/>
  <c r="P39" i="2"/>
  <c r="U17" i="2"/>
  <c r="U16" i="2" s="1"/>
  <c r="I68" i="2" l="1"/>
  <c r="I86" i="2"/>
  <c r="I69" i="2"/>
  <c r="I81" i="2"/>
  <c r="I95" i="2"/>
  <c r="I60" i="2"/>
  <c r="I71" i="2"/>
  <c r="I96" i="2"/>
  <c r="I93" i="2"/>
  <c r="I67" i="2"/>
  <c r="I92" i="2"/>
  <c r="I85" i="2"/>
  <c r="I74" i="2"/>
  <c r="I53" i="2"/>
  <c r="I70" i="2"/>
  <c r="I84" i="2"/>
  <c r="I99" i="2"/>
  <c r="I62" i="2"/>
  <c r="I77" i="2"/>
  <c r="I57" i="2"/>
  <c r="I98" i="2"/>
  <c r="I72" i="2"/>
  <c r="I100" i="2"/>
  <c r="I89" i="2"/>
  <c r="I54" i="2"/>
  <c r="I78" i="2"/>
  <c r="I64" i="2"/>
  <c r="I73" i="2"/>
  <c r="I87" i="2"/>
  <c r="I56" i="2"/>
  <c r="I75" i="2"/>
  <c r="I80" i="2"/>
  <c r="I61" i="2"/>
  <c r="I101" i="2"/>
  <c r="I79" i="2"/>
  <c r="I55" i="2"/>
  <c r="I94" i="2"/>
  <c r="I63" i="2"/>
  <c r="I82" i="2"/>
  <c r="I66" i="2"/>
  <c r="I76" i="2"/>
  <c r="I91" i="2"/>
  <c r="I58" i="2"/>
  <c r="I65" i="2"/>
  <c r="I88" i="2"/>
  <c r="I90" i="2"/>
  <c r="I102" i="2"/>
  <c r="I83" i="2"/>
  <c r="I59" i="2"/>
  <c r="I97" i="2"/>
  <c r="C58" i="2"/>
  <c r="C60" i="2"/>
  <c r="C62" i="2"/>
  <c r="C65" i="2"/>
  <c r="C70" i="2"/>
  <c r="C72" i="2"/>
  <c r="C76" i="2"/>
  <c r="C80" i="2"/>
  <c r="C84" i="2"/>
  <c r="C67" i="2"/>
  <c r="C68" i="2"/>
  <c r="C75" i="2"/>
  <c r="C77" i="2"/>
  <c r="C83" i="2"/>
  <c r="C85" i="2"/>
  <c r="C89" i="2"/>
  <c r="C93" i="2"/>
  <c r="C97" i="2"/>
  <c r="C101" i="2"/>
  <c r="C102" i="2"/>
  <c r="C57" i="2"/>
  <c r="C59" i="2"/>
  <c r="C61" i="2"/>
  <c r="C63" i="2"/>
  <c r="C74" i="2"/>
  <c r="C82" i="2"/>
  <c r="C73" i="2"/>
  <c r="C87" i="2"/>
  <c r="C95" i="2"/>
  <c r="C79" i="2"/>
  <c r="C92" i="2"/>
  <c r="C94" i="2"/>
  <c r="C100" i="2"/>
  <c r="C64" i="2"/>
  <c r="C66" i="2"/>
  <c r="C69" i="2"/>
  <c r="C81" i="2"/>
  <c r="C91" i="2"/>
  <c r="C99" i="2"/>
  <c r="C71" i="2"/>
  <c r="C78" i="2"/>
  <c r="C86" i="2"/>
  <c r="C88" i="2"/>
  <c r="C90" i="2"/>
  <c r="C96" i="2"/>
  <c r="C98" i="2"/>
  <c r="O39" i="2"/>
  <c r="O37" i="2"/>
  <c r="P17" i="2" s="1"/>
  <c r="V17" i="2" s="1"/>
  <c r="O55" i="2"/>
  <c r="O57" i="2"/>
  <c r="O59" i="2"/>
  <c r="O61" i="2"/>
  <c r="O64" i="2"/>
  <c r="O66" i="2"/>
  <c r="O72" i="2"/>
  <c r="O76" i="2"/>
  <c r="O80" i="2"/>
  <c r="O84" i="2"/>
  <c r="O63" i="2"/>
  <c r="O65" i="2"/>
  <c r="O67" i="2"/>
  <c r="O74" i="2"/>
  <c r="O82" i="2"/>
  <c r="O89" i="2"/>
  <c r="O93" i="2"/>
  <c r="O97" i="2"/>
  <c r="O101" i="2"/>
  <c r="O53" i="2"/>
  <c r="O54" i="2"/>
  <c r="O71" i="2"/>
  <c r="O73" i="2"/>
  <c r="O79" i="2"/>
  <c r="O81" i="2"/>
  <c r="O56" i="2"/>
  <c r="O60" i="2"/>
  <c r="O68" i="2"/>
  <c r="O75" i="2"/>
  <c r="O78" i="2"/>
  <c r="O83" i="2"/>
  <c r="O85" i="2"/>
  <c r="O92" i="2"/>
  <c r="O94" i="2"/>
  <c r="O100" i="2"/>
  <c r="O104" i="2"/>
  <c r="O108" i="2"/>
  <c r="O112" i="2"/>
  <c r="O77" i="2"/>
  <c r="O86" i="2"/>
  <c r="O91" i="2"/>
  <c r="O99" i="2"/>
  <c r="O103" i="2"/>
  <c r="O107" i="2"/>
  <c r="O111" i="2"/>
  <c r="O58" i="2"/>
  <c r="O62" i="2"/>
  <c r="O70" i="2"/>
  <c r="O88" i="2"/>
  <c r="O90" i="2"/>
  <c r="O96" i="2"/>
  <c r="O98" i="2"/>
  <c r="O102" i="2"/>
  <c r="O106" i="2"/>
  <c r="O110" i="2"/>
  <c r="O69" i="2"/>
  <c r="O87" i="2"/>
  <c r="O95" i="2"/>
  <c r="O105" i="2"/>
  <c r="O109" i="2"/>
  <c r="P53" i="2"/>
  <c r="P69" i="2"/>
  <c r="P71" i="2"/>
  <c r="P75" i="2"/>
  <c r="P79" i="2"/>
  <c r="P83" i="2"/>
  <c r="P68" i="2"/>
  <c r="P72" i="2"/>
  <c r="P77" i="2"/>
  <c r="P80" i="2"/>
  <c r="P85" i="2"/>
  <c r="P88" i="2"/>
  <c r="P92" i="2"/>
  <c r="P96" i="2"/>
  <c r="P100" i="2"/>
  <c r="P52" i="2"/>
  <c r="P63" i="2"/>
  <c r="P64" i="2"/>
  <c r="P65" i="2"/>
  <c r="P66" i="2"/>
  <c r="P67" i="2"/>
  <c r="P74" i="2"/>
  <c r="P55" i="2"/>
  <c r="P59" i="2"/>
  <c r="P81" i="2"/>
  <c r="P87" i="2"/>
  <c r="P95" i="2"/>
  <c r="P105" i="2"/>
  <c r="P109" i="2"/>
  <c r="P56" i="2"/>
  <c r="P60" i="2"/>
  <c r="P78" i="2"/>
  <c r="P84" i="2"/>
  <c r="P89" i="2"/>
  <c r="P94" i="2"/>
  <c r="P97" i="2"/>
  <c r="P104" i="2"/>
  <c r="P108" i="2"/>
  <c r="P112" i="2"/>
  <c r="P54" i="2"/>
  <c r="P57" i="2"/>
  <c r="P61" i="2"/>
  <c r="P73" i="2"/>
  <c r="P86" i="2"/>
  <c r="P91" i="2"/>
  <c r="P99" i="2"/>
  <c r="P103" i="2"/>
  <c r="P107" i="2"/>
  <c r="P111" i="2"/>
  <c r="P58" i="2"/>
  <c r="P62" i="2"/>
  <c r="P70" i="2"/>
  <c r="P76" i="2"/>
  <c r="P82" i="2"/>
  <c r="P90" i="2"/>
  <c r="P93" i="2"/>
  <c r="P98" i="2"/>
  <c r="P101" i="2"/>
  <c r="P102" i="2"/>
  <c r="P106" i="2"/>
  <c r="P110" i="2"/>
  <c r="S51" i="2"/>
  <c r="Q52" i="2"/>
  <c r="R52" i="2" s="1"/>
  <c r="S52" i="2" l="1"/>
  <c r="P16" i="2"/>
  <c r="I14" i="1"/>
  <c r="K14" i="1"/>
  <c r="Q56" i="2" l="1"/>
  <c r="Q58" i="2"/>
  <c r="Q60" i="2"/>
  <c r="Q62" i="2"/>
  <c r="Q63" i="2"/>
  <c r="Q65" i="2"/>
  <c r="Q68" i="2"/>
  <c r="Q70" i="2"/>
  <c r="Q74" i="2"/>
  <c r="Q78" i="2"/>
  <c r="Q82" i="2"/>
  <c r="Q86" i="2"/>
  <c r="Q55" i="2"/>
  <c r="Q57" i="2"/>
  <c r="Q59" i="2"/>
  <c r="Q61" i="2"/>
  <c r="Q75" i="2"/>
  <c r="Q83" i="2"/>
  <c r="Q87" i="2"/>
  <c r="Q91" i="2"/>
  <c r="Q95" i="2"/>
  <c r="Q99" i="2"/>
  <c r="Q102" i="2"/>
  <c r="Q103" i="2"/>
  <c r="Q104" i="2"/>
  <c r="Q105" i="2"/>
  <c r="Q106" i="2"/>
  <c r="Q107" i="2"/>
  <c r="Q108" i="2"/>
  <c r="Q109" i="2"/>
  <c r="Q110" i="2"/>
  <c r="Q111" i="2"/>
  <c r="Q112" i="2"/>
  <c r="Q72" i="2"/>
  <c r="Q77" i="2"/>
  <c r="Q80" i="2"/>
  <c r="V16" i="2"/>
  <c r="Q67" i="2"/>
  <c r="Q69" i="2"/>
  <c r="Q76" i="2"/>
  <c r="Q90" i="2"/>
  <c r="Q93" i="2"/>
  <c r="Q98" i="2"/>
  <c r="Q101" i="2"/>
  <c r="Q53" i="2"/>
  <c r="Q71" i="2"/>
  <c r="Q81" i="2"/>
  <c r="Q85" i="2"/>
  <c r="Q92" i="2"/>
  <c r="Q100" i="2"/>
  <c r="Q84" i="2"/>
  <c r="Q89" i="2"/>
  <c r="Q94" i="2"/>
  <c r="Q97" i="2"/>
  <c r="Q54" i="2"/>
  <c r="Q64" i="2"/>
  <c r="Q66" i="2"/>
  <c r="Q73" i="2"/>
  <c r="Q79" i="2"/>
  <c r="Q88" i="2"/>
  <c r="Q96" i="2"/>
  <c r="C9" i="1"/>
  <c r="S73" i="2" l="1"/>
  <c r="R73" i="2"/>
  <c r="R97" i="2"/>
  <c r="S97" i="2"/>
  <c r="R100" i="2"/>
  <c r="S100" i="2"/>
  <c r="S71" i="2"/>
  <c r="R71" i="2"/>
  <c r="R93" i="2"/>
  <c r="S93" i="2"/>
  <c r="S67" i="2"/>
  <c r="R67" i="2"/>
  <c r="S72" i="2"/>
  <c r="R72" i="2"/>
  <c r="R109" i="2"/>
  <c r="S109" i="2"/>
  <c r="S105" i="2"/>
  <c r="R105" i="2"/>
  <c r="S99" i="2"/>
  <c r="R99" i="2"/>
  <c r="R83" i="2"/>
  <c r="S83" i="2"/>
  <c r="R57" i="2"/>
  <c r="S57" i="2"/>
  <c r="S78" i="2"/>
  <c r="R78" i="2"/>
  <c r="R65" i="2"/>
  <c r="S65" i="2"/>
  <c r="S58" i="2"/>
  <c r="R58" i="2"/>
  <c r="R96" i="2"/>
  <c r="S96" i="2"/>
  <c r="R66" i="2"/>
  <c r="S66" i="2"/>
  <c r="S94" i="2"/>
  <c r="R94" i="2"/>
  <c r="R92" i="2"/>
  <c r="S92" i="2"/>
  <c r="S53" i="2"/>
  <c r="R53" i="2"/>
  <c r="S90" i="2"/>
  <c r="R90" i="2"/>
  <c r="S112" i="2"/>
  <c r="R112" i="2"/>
  <c r="S108" i="2"/>
  <c r="R108" i="2"/>
  <c r="S104" i="2"/>
  <c r="R104" i="2"/>
  <c r="R95" i="2"/>
  <c r="S95" i="2"/>
  <c r="R75" i="2"/>
  <c r="S75" i="2"/>
  <c r="R55" i="2"/>
  <c r="S55" i="2"/>
  <c r="S74" i="2"/>
  <c r="R74" i="2"/>
  <c r="S63" i="2"/>
  <c r="R63" i="2"/>
  <c r="S56" i="2"/>
  <c r="R56" i="2"/>
  <c r="R88" i="2"/>
  <c r="S88" i="2"/>
  <c r="R64" i="2"/>
  <c r="S64" i="2"/>
  <c r="R89" i="2"/>
  <c r="S89" i="2"/>
  <c r="R85" i="2"/>
  <c r="S85" i="2"/>
  <c r="R101" i="2"/>
  <c r="S101" i="2"/>
  <c r="S76" i="2"/>
  <c r="R76" i="2"/>
  <c r="S80" i="2"/>
  <c r="R80" i="2"/>
  <c r="S111" i="2"/>
  <c r="R111" i="2"/>
  <c r="S107" i="2"/>
  <c r="R107" i="2"/>
  <c r="S103" i="2"/>
  <c r="R103" i="2"/>
  <c r="S91" i="2"/>
  <c r="R91" i="2"/>
  <c r="S61" i="2"/>
  <c r="R61" i="2"/>
  <c r="S86" i="2"/>
  <c r="R86" i="2"/>
  <c r="S70" i="2"/>
  <c r="R70" i="2"/>
  <c r="S62" i="2"/>
  <c r="R62" i="2"/>
  <c r="S79" i="2"/>
  <c r="R79" i="2"/>
  <c r="S54" i="2"/>
  <c r="R54" i="2"/>
  <c r="R84" i="2"/>
  <c r="S84" i="2"/>
  <c r="R81" i="2"/>
  <c r="S81" i="2"/>
  <c r="R98" i="2"/>
  <c r="S98" i="2"/>
  <c r="R69" i="2"/>
  <c r="S69" i="2"/>
  <c r="S77" i="2"/>
  <c r="R77" i="2"/>
  <c r="S110" i="2"/>
  <c r="R110" i="2"/>
  <c r="S106" i="2"/>
  <c r="R106" i="2"/>
  <c r="R102" i="2"/>
  <c r="S102" i="2"/>
  <c r="S87" i="2"/>
  <c r="R87" i="2"/>
  <c r="R59" i="2"/>
  <c r="S59" i="2"/>
  <c r="R82" i="2"/>
  <c r="S82" i="2"/>
  <c r="R68" i="2"/>
  <c r="S68" i="2"/>
  <c r="S60" i="2"/>
  <c r="R60" i="2"/>
  <c r="N29" i="1"/>
  <c r="O29" i="1" l="1"/>
  <c r="M29" i="1"/>
  <c r="F30" i="1"/>
  <c r="E30" i="1"/>
  <c r="D30" i="1"/>
  <c r="K17" i="1"/>
  <c r="J17" i="1"/>
  <c r="D15" i="3" s="1"/>
  <c r="K16" i="1"/>
  <c r="E14" i="3" s="1"/>
  <c r="I16" i="1"/>
  <c r="J16" i="1"/>
  <c r="K13" i="1"/>
  <c r="J13" i="1"/>
  <c r="D11" i="3" s="1"/>
  <c r="I13" i="1"/>
  <c r="C11" i="3" s="1"/>
  <c r="I12" i="1"/>
  <c r="K11" i="1"/>
  <c r="I11" i="1"/>
  <c r="I10" i="1"/>
  <c r="C8" i="3" s="1"/>
  <c r="I9" i="1"/>
  <c r="K8" i="1"/>
  <c r="J8" i="1"/>
  <c r="I8" i="1"/>
  <c r="C6" i="3" s="1"/>
  <c r="J6" i="1"/>
  <c r="E6" i="1"/>
  <c r="K6" i="1" s="1"/>
  <c r="I6" i="1"/>
  <c r="C4" i="3" s="1"/>
  <c r="E15" i="3"/>
  <c r="C15" i="3"/>
  <c r="C14" i="3"/>
  <c r="E12" i="3"/>
  <c r="C12" i="3"/>
  <c r="E11" i="3"/>
  <c r="C10" i="3"/>
  <c r="C7" i="3" l="1"/>
  <c r="I7" i="1"/>
  <c r="C5" i="3" s="1"/>
  <c r="J7" i="1"/>
  <c r="D5" i="3" s="1"/>
  <c r="K7" i="1"/>
  <c r="E5" i="3" s="1"/>
  <c r="E9" i="3"/>
  <c r="D31" i="1"/>
  <c r="C9" i="3"/>
  <c r="D29" i="1"/>
  <c r="F29" i="1"/>
  <c r="E29" i="1"/>
  <c r="F31" i="1"/>
  <c r="D14" i="3"/>
  <c r="I10" i="2" l="1"/>
  <c r="C10" i="2"/>
  <c r="J11" i="1" l="1"/>
  <c r="E31" i="1" s="1"/>
  <c r="D9" i="3" l="1"/>
  <c r="D19" i="3" l="1"/>
  <c r="O10" i="2" l="1"/>
  <c r="L29" i="1"/>
  <c r="D20" i="3" l="1"/>
  <c r="U10" i="2" l="1"/>
  <c r="K15" i="1" l="1"/>
  <c r="E13" i="3" s="1"/>
  <c r="I15" i="1"/>
  <c r="C13" i="3" s="1"/>
  <c r="J15" i="1"/>
  <c r="D13" i="3" s="1"/>
  <c r="M21" i="1" l="1"/>
  <c r="I22" i="1"/>
  <c r="N21" i="1"/>
  <c r="J22" i="1"/>
  <c r="G22" i="1"/>
  <c r="K21" i="1"/>
  <c r="D22" i="3" s="1"/>
  <c r="D21" i="3"/>
  <c r="L21" i="1"/>
  <c r="H22" i="1"/>
  <c r="L30" i="1" l="1"/>
  <c r="K22" i="1"/>
  <c r="N22" i="1"/>
  <c r="O31" i="1" s="1"/>
  <c r="O30" i="1"/>
  <c r="M30" i="1"/>
  <c r="L22" i="1"/>
  <c r="M31" i="1" s="1"/>
  <c r="N30" i="1"/>
  <c r="M22" i="1"/>
  <c r="N31" i="1" s="1"/>
  <c r="D23" i="3" l="1"/>
  <c r="L31" i="1"/>
  <c r="O11" i="2" l="1"/>
  <c r="O12" i="2" s="1"/>
  <c r="U11" i="2" l="1"/>
  <c r="U12" i="2" s="1"/>
</calcChain>
</file>

<file path=xl/comments1.xml><?xml version="1.0" encoding="utf-8"?>
<comments xmlns="http://schemas.openxmlformats.org/spreadsheetml/2006/main">
  <authors>
    <author>Stane Merse</author>
  </authors>
  <commentLis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>
  <authors>
    <author>Alenka Topolovec Virant</author>
    <author>Stane Merse</author>
  </authors>
  <commentList>
    <comment ref="C9" authorId="0" shapeId="0">
      <text>
        <r>
          <rPr>
            <b/>
            <sz val="10"/>
            <color indexed="81"/>
            <rFont val="Segoe UI"/>
            <family val="2"/>
            <charset val="238"/>
          </rPr>
          <t>Vrednost mora biti vnesena z obvezno zaokrožitvijo na 3 decimalna mesta!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" authorId="0" shapeId="0">
      <text>
        <r>
          <rPr>
            <b/>
            <sz val="10"/>
            <color indexed="81"/>
            <rFont val="Segoe UI"/>
            <family val="2"/>
            <charset val="238"/>
          </rPr>
          <t>Vrednost mora biti vnesena z obvezno zaokrožitvijo na 3 decimalna mesta!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9" authorId="1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" authorId="0" shapeId="0">
      <text>
        <r>
          <rPr>
            <b/>
            <sz val="10"/>
            <color indexed="81"/>
            <rFont val="Segoe UI"/>
            <family val="2"/>
            <charset val="238"/>
          </rPr>
          <t>Vrednost mora biti vnesena z obvezno zaokrožitvijo na 3 decimalna mesta!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>
      <text>
        <r>
          <rPr>
            <b/>
            <sz val="10"/>
            <color indexed="81"/>
            <rFont val="Segoe UI"/>
            <family val="2"/>
            <charset val="238"/>
          </rPr>
          <t>Vrednost mora biti vnesena z obvezno zaokrožitvijo na 3 decimalna mesta!</t>
        </r>
      </text>
    </comment>
    <comment ref="V9" authorId="1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<sst xmlns="http://schemas.openxmlformats.org/spreadsheetml/2006/main" count="217" uniqueCount="82">
  <si>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</si>
  <si>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</si>
  <si>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</si>
  <si>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</si>
  <si>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</si>
  <si>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</si>
  <si>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</si>
  <si>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</si>
  <si>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</si>
  <si>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</si>
  <si>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</si>
  <si>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</si>
  <si>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</si>
  <si>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</si>
  <si>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</si>
  <si>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</si>
  <si>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</si>
  <si>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</si>
  <si>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</si>
  <si>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</si>
  <si>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</si>
  <si>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</si>
  <si>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</si>
  <si>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</si>
  <si>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</si>
  <si>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</si>
  <si>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</si>
  <si>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</si>
  <si>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</si>
  <si>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</si>
  <si>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</si>
  <si>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</si>
  <si>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</si>
  <si>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</si>
  <si>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</si>
  <si>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</si>
  <si>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</si>
  <si>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</si>
  <si>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</si>
  <si>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</si>
  <si>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</si>
  <si>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</si>
  <si>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</si>
  <si>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</si>
  <si>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do 1 MW</t>
  </si>
  <si>
    <t>PN SPTE</t>
  </si>
  <si>
    <t>do 4.000 ur</t>
  </si>
  <si>
    <t>nad 4.000 ur</t>
  </si>
  <si>
    <t>PN OVE      [EUR/MWh]</t>
  </si>
  <si>
    <t>PN SPTE      [EUR/MWh]</t>
  </si>
  <si>
    <r>
      <t>NDRS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</si>
  <si>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SDRS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</si>
  <si>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RSEE</t>
    </r>
    <r>
      <rPr>
        <b/>
        <vertAlign val="subscript"/>
        <sz val="11"/>
        <rFont val="Arial"/>
        <family val="2"/>
        <charset val="238"/>
      </rPr>
      <t>SPTE</t>
    </r>
  </si>
  <si>
    <r>
      <t>do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</si>
  <si>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NDRS + SDRS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</si>
  <si>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</si>
  <si>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</si>
  <si>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</si>
  <si>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</si>
  <si>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</si>
  <si>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</si>
  <si>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</si>
  <si>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</si>
  <si>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</si>
  <si>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</si>
  <si>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</si>
  <si>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r>
      <t>večje od 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</si>
  <si>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do 20 MW</t>
  </si>
  <si>
    <t>PNSPTE</t>
  </si>
  <si>
    <t>VE</t>
  </si>
  <si>
    <t>LB</t>
  </si>
  <si>
    <t>SEO</t>
  </si>
  <si>
    <t>Referenčni stroški za leto 2018</t>
  </si>
  <si>
    <t>Referenčni stroški za leto 2018 za tipične velikostne razrede PN</t>
  </si>
  <si>
    <r>
      <t>NDRS</t>
    </r>
    <r>
      <rPr>
        <b/>
        <vertAlign val="subscript"/>
        <sz val="12"/>
        <color theme="1"/>
        <rFont val="Calibri"/>
        <family val="2"/>
        <charset val="238"/>
        <scheme val="minor"/>
      </rPr>
      <t>&lt;4000</t>
    </r>
    <r>
      <rPr>
        <b/>
        <sz val="12"/>
        <color theme="1"/>
        <rFont val="Calibri"/>
        <family val="2"/>
        <charset val="238"/>
        <scheme val="minor"/>
      </rPr>
      <t xml:space="preserve"> = 43,122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-0,172</t>
    </r>
  </si>
  <si>
    <r>
      <t>NDRS</t>
    </r>
    <r>
      <rPr>
        <b/>
        <vertAlign val="subscript"/>
        <sz val="12"/>
        <color theme="1"/>
        <rFont val="Calibri"/>
        <family val="2"/>
        <charset val="238"/>
        <scheme val="minor"/>
      </rPr>
      <t>&gt;4000</t>
    </r>
    <r>
      <rPr>
        <b/>
        <sz val="12"/>
        <color theme="1"/>
        <rFont val="Calibri"/>
        <family val="2"/>
        <charset val="238"/>
        <scheme val="minor"/>
      </rPr>
      <t xml:space="preserve"> = 29,694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-0,171</t>
    </r>
  </si>
  <si>
    <r>
      <t xml:space="preserve">   SDRS</t>
    </r>
    <r>
      <rPr>
        <b/>
        <vertAlign val="subscript"/>
        <sz val="12"/>
        <color theme="1"/>
        <rFont val="Calibri"/>
        <family val="2"/>
        <charset val="238"/>
        <scheme val="minor"/>
      </rPr>
      <t>SPTE</t>
    </r>
    <r>
      <rPr>
        <b/>
        <sz val="12"/>
        <color theme="1"/>
        <rFont val="Calibri"/>
        <family val="2"/>
        <charset val="238"/>
        <scheme val="minor"/>
      </rPr>
      <t xml:space="preserve"> = 45,387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-0,051</t>
    </r>
  </si>
  <si>
    <r>
      <t>RSEE</t>
    </r>
    <r>
      <rPr>
        <b/>
        <vertAlign val="subscript"/>
        <sz val="12"/>
        <color theme="1"/>
        <rFont val="Calibri"/>
        <family val="2"/>
        <charset val="238"/>
        <scheme val="minor"/>
      </rPr>
      <t>HE</t>
    </r>
    <r>
      <rPr>
        <b/>
        <sz val="12"/>
        <color theme="1"/>
        <rFont val="Calibri"/>
        <family val="2"/>
        <charset val="238"/>
        <scheme val="minor"/>
      </rPr>
      <t xml:space="preserve"> =81,614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-0,089</t>
    </r>
  </si>
  <si>
    <r>
      <t>PN SE &gt;11 kW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sz val="12"/>
        <color theme="1"/>
        <rFont val="Calibri"/>
        <family val="2"/>
        <charset val="238"/>
        <scheme val="minor"/>
      </rPr>
      <t>: RSEESES = 70,427 * Pel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-0,060</t>
    </r>
  </si>
  <si>
    <r>
      <t>Izračun RSEE za leto 2018 z regresijskimi krivuljami</t>
    </r>
    <r>
      <rPr>
        <b/>
        <sz val="20"/>
        <rFont val="Calibri"/>
        <family val="2"/>
        <charset val="238"/>
        <scheme val="minor"/>
      </rPr>
      <t>*</t>
    </r>
  </si>
  <si>
    <r>
      <t xml:space="preserve">* </t>
    </r>
    <r>
      <rPr>
        <b/>
        <sz val="11"/>
        <rFont val="Calibri"/>
        <family val="2"/>
        <charset val="238"/>
        <scheme val="minor"/>
      </rPr>
      <t>Agencija za energijo uporabnike opozarja, da je kalkulator zgolj informativni pripomoček za preverbo zgornje meje referenčnih stroškov proizvodnje elektrike v proizvodni napravi,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</si>
  <si>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zato ne jamči in ne prevzema nobene odgovornosti za točnost izračuna. Izračune uporabniki uporabljajo na lastno odgovornost in nimajo značaja uradnega dokumenta.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</si>
</sst>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5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vertAlign val="subscript"/>
      <sz val="9"/>
      <color theme="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rgb="FF4F81BD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rgb="FF4F81BD"/>
      </left>
      <right style="medium">
        <color rgb="FF4F81BD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9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7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4" fontId="0" fillId="0" borderId="0" xfId="0" applyNumberFormat="1"/>
    <xf numFmtId="0" fontId="34" fillId="7" borderId="50" xfId="0" applyFont="1" applyFill="1" applyBorder="1" applyAlignment="1">
      <alignment horizontal="left" vertical="center"/>
    </xf>
    <xf numFmtId="0" fontId="34" fillId="7" borderId="51" xfId="0" applyFont="1" applyFill="1" applyBorder="1" applyAlignment="1">
      <alignment horizontal="center" vertical="center"/>
    </xf>
    <xf numFmtId="0" fontId="34" fillId="7" borderId="52" xfId="0" applyFont="1" applyFill="1" applyBorder="1" applyAlignment="1">
      <alignment horizontal="center" vertical="center"/>
    </xf>
    <xf numFmtId="0" fontId="34" fillId="7" borderId="53" xfId="0" applyFont="1" applyFill="1" applyBorder="1" applyAlignment="1">
      <alignment horizontal="center" vertical="center"/>
    </xf>
    <xf numFmtId="0" fontId="38" fillId="7" borderId="50" xfId="0" applyFont="1" applyFill="1" applyBorder="1" applyAlignment="1">
      <alignment horizontal="left" vertical="center"/>
    </xf>
    <xf numFmtId="0" fontId="38" fillId="7" borderId="51" xfId="0" applyFont="1" applyFill="1" applyBorder="1" applyAlignment="1">
      <alignment horizontal="center" vertical="center"/>
    </xf>
    <xf numFmtId="0" fontId="38" fillId="7" borderId="52" xfId="0" applyFont="1" applyFill="1" applyBorder="1" applyAlignment="1">
      <alignment horizontal="center" vertical="center"/>
    </xf>
    <xf numFmtId="0" fontId="38" fillId="7" borderId="53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4" fontId="1" fillId="0" borderId="49" xfId="0" applyNumberFormat="1" applyFont="1" applyBorder="1" applyAlignment="1">
      <alignment horizontal="center" vertical="center"/>
    </xf>
    <xf numFmtId="4" fontId="1" fillId="0" borderId="55" xfId="0" applyNumberFormat="1" applyFont="1" applyBorder="1" applyAlignment="1">
      <alignment horizontal="center" vertical="center"/>
    </xf>
    <xf numFmtId="4" fontId="1" fillId="0" borderId="57" xfId="0" applyNumberFormat="1" applyFont="1" applyBorder="1" applyAlignment="1">
      <alignment horizontal="center" vertical="center"/>
    </xf>
    <xf numFmtId="4" fontId="1" fillId="0" borderId="58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4" xfId="0" applyFont="1" applyFill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2" fontId="1" fillId="0" borderId="60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2" fontId="1" fillId="0" borderId="57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2" fontId="1" fillId="0" borderId="63" xfId="0" applyNumberFormat="1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justify" vertical="center"/>
    </xf>
    <xf numFmtId="0" fontId="9" fillId="0" borderId="58" xfId="0" applyFont="1" applyBorder="1" applyAlignment="1">
      <alignment horizontal="center" vertical="center"/>
    </xf>
    <xf numFmtId="0" fontId="40" fillId="0" borderId="0" xfId="1" applyFont="1" applyAlignment="1">
      <alignment horizontal="right"/>
    </xf>
    <xf numFmtId="0" fontId="40" fillId="0" borderId="0" xfId="1" applyFont="1"/>
    <xf numFmtId="0" fontId="41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73" xfId="0" applyNumberFormat="1" applyBorder="1"/>
    <xf numFmtId="2" fontId="0" fillId="0" borderId="75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69" xfId="0" applyNumberFormat="1" applyBorder="1"/>
    <xf numFmtId="3" fontId="42" fillId="0" borderId="76" xfId="0" applyNumberFormat="1" applyFont="1" applyFill="1" applyBorder="1" applyAlignment="1">
      <alignment horizontal="center"/>
    </xf>
    <xf numFmtId="3" fontId="42" fillId="0" borderId="21" xfId="0" applyNumberFormat="1" applyFont="1" applyFill="1" applyBorder="1" applyAlignment="1">
      <alignment horizontal="center"/>
    </xf>
    <xf numFmtId="3" fontId="42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67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66" xfId="0" applyNumberFormat="1" applyFont="1" applyFill="1" applyBorder="1" applyAlignment="1">
      <alignment horizontal="center"/>
    </xf>
    <xf numFmtId="0" fontId="0" fillId="0" borderId="65" xfId="0" applyBorder="1"/>
    <xf numFmtId="0" fontId="0" fillId="0" borderId="72" xfId="0" applyBorder="1" applyAlignment="1">
      <alignment horizontal="center"/>
    </xf>
    <xf numFmtId="2" fontId="0" fillId="0" borderId="42" xfId="0" applyNumberFormat="1" applyBorder="1"/>
    <xf numFmtId="2" fontId="0" fillId="0" borderId="74" xfId="0" applyNumberFormat="1" applyBorder="1"/>
    <xf numFmtId="0" fontId="1" fillId="0" borderId="65" xfId="0" applyFont="1" applyBorder="1" applyAlignment="1">
      <alignment horizontal="center"/>
    </xf>
    <xf numFmtId="2" fontId="1" fillId="0" borderId="66" xfId="0" applyNumberFormat="1" applyFont="1" applyBorder="1"/>
    <xf numFmtId="2" fontId="1" fillId="0" borderId="67" xfId="0" applyNumberFormat="1" applyFont="1" applyBorder="1"/>
    <xf numFmtId="2" fontId="1" fillId="0" borderId="78" xfId="0" applyNumberFormat="1" applyFont="1" applyBorder="1"/>
    <xf numFmtId="2" fontId="0" fillId="0" borderId="71" xfId="0" applyNumberFormat="1" applyBorder="1"/>
    <xf numFmtId="2" fontId="0" fillId="0" borderId="79" xfId="0" applyNumberFormat="1" applyBorder="1"/>
    <xf numFmtId="2" fontId="1" fillId="0" borderId="35" xfId="0" applyNumberFormat="1" applyFont="1" applyBorder="1"/>
    <xf numFmtId="3" fontId="4" fillId="0" borderId="68" xfId="0" applyNumberFormat="1" applyFont="1" applyFill="1" applyBorder="1" applyAlignment="1">
      <alignment horizontal="center"/>
    </xf>
    <xf numFmtId="3" fontId="4" fillId="0" borderId="65" xfId="0" applyNumberFormat="1" applyFont="1" applyFill="1" applyBorder="1" applyAlignment="1">
      <alignment horizontal="center"/>
    </xf>
    <xf numFmtId="4" fontId="0" fillId="1" borderId="70" xfId="0" applyNumberFormat="1" applyFill="1" applyBorder="1"/>
    <xf numFmtId="4" fontId="0" fillId="1" borderId="69" xfId="0" applyNumberFormat="1" applyFill="1" applyBorder="1"/>
    <xf numFmtId="4" fontId="7" fillId="0" borderId="70" xfId="0" applyNumberFormat="1" applyFont="1" applyBorder="1"/>
    <xf numFmtId="4" fontId="7" fillId="0" borderId="69" xfId="0" applyNumberFormat="1" applyFont="1" applyBorder="1"/>
    <xf numFmtId="0" fontId="3" fillId="0" borderId="77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71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6" fillId="8" borderId="14" xfId="0" applyNumberFormat="1" applyFont="1" applyFill="1" applyBorder="1"/>
    <xf numFmtId="4" fontId="6" fillId="8" borderId="15" xfId="0" applyNumberFormat="1" applyFont="1" applyFill="1" applyBorder="1"/>
    <xf numFmtId="2" fontId="0" fillId="8" borderId="3" xfId="0" applyNumberFormat="1" applyFill="1" applyBorder="1"/>
    <xf numFmtId="2" fontId="0" fillId="8" borderId="4" xfId="0" applyNumberFormat="1" applyFill="1" applyBorder="1"/>
    <xf numFmtId="2" fontId="0" fillId="8" borderId="32" xfId="0" applyNumberFormat="1" applyFill="1" applyBorder="1"/>
    <xf numFmtId="2" fontId="0" fillId="0" borderId="28" xfId="0" applyNumberFormat="1" applyBorder="1"/>
    <xf numFmtId="2" fontId="0" fillId="8" borderId="21" xfId="0" applyNumberFormat="1" applyFill="1" applyBorder="1"/>
    <xf numFmtId="2" fontId="0" fillId="8" borderId="29" xfId="0" applyNumberFormat="1" applyFill="1" applyBorder="1"/>
    <xf numFmtId="2" fontId="0" fillId="8" borderId="20" xfId="0" applyNumberFormat="1" applyFill="1" applyBorder="1"/>
    <xf numFmtId="2" fontId="0" fillId="0" borderId="29" xfId="0" applyNumberFormat="1" applyBorder="1"/>
    <xf numFmtId="4" fontId="0" fillId="2" borderId="70" xfId="0" applyNumberFormat="1" applyFill="1" applyBorder="1"/>
    <xf numFmtId="4" fontId="0" fillId="2" borderId="69" xfId="0" applyNumberFormat="1" applyFill="1" applyBorder="1"/>
    <xf numFmtId="2" fontId="43" fillId="4" borderId="0" xfId="1" applyNumberFormat="1" applyFont="1" applyFill="1" applyAlignment="1">
      <alignment horizontal="right"/>
    </xf>
    <xf numFmtId="0" fontId="24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3" fillId="2" borderId="43" xfId="0" applyFont="1" applyFill="1" applyBorder="1" applyAlignment="1" applyProtection="1">
      <alignment horizontal="center"/>
    </xf>
    <xf numFmtId="0" fontId="13" fillId="0" borderId="45" xfId="0" applyFont="1" applyBorder="1" applyAlignment="1" applyProtection="1">
      <alignment horizontal="left"/>
    </xf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0" fontId="13" fillId="6" borderId="43" xfId="0" applyFont="1" applyFill="1" applyBorder="1" applyAlignment="1" applyProtection="1">
      <alignment horizontal="center"/>
    </xf>
    <xf numFmtId="2" fontId="13" fillId="6" borderId="44" xfId="0" applyNumberFormat="1" applyFont="1" applyFill="1" applyBorder="1" applyProtection="1"/>
    <xf numFmtId="0" fontId="13" fillId="6" borderId="45" xfId="0" applyFont="1" applyFill="1" applyBorder="1" applyProtection="1"/>
    <xf numFmtId="0" fontId="13" fillId="6" borderId="46" xfId="0" applyFont="1" applyFill="1" applyBorder="1" applyAlignment="1" applyProtection="1">
      <alignment horizontal="center"/>
    </xf>
    <xf numFmtId="2" fontId="13" fillId="6" borderId="47" xfId="0" applyNumberFormat="1" applyFont="1" applyFill="1" applyBorder="1" applyProtection="1"/>
    <xf numFmtId="0" fontId="13" fillId="6" borderId="48" xfId="0" applyFont="1" applyFill="1" applyBorder="1" applyProtection="1"/>
    <xf numFmtId="0" fontId="15" fillId="4" borderId="43" xfId="0" applyFont="1" applyFill="1" applyBorder="1" applyAlignment="1" applyProtection="1">
      <alignment horizontal="center"/>
    </xf>
    <xf numFmtId="2" fontId="15" fillId="4" borderId="44" xfId="0" applyNumberFormat="1" applyFont="1" applyFill="1" applyBorder="1" applyProtection="1"/>
    <xf numFmtId="0" fontId="15" fillId="4" borderId="45" xfId="0" applyFont="1" applyFill="1" applyBorder="1" applyProtection="1"/>
    <xf numFmtId="164" fontId="12" fillId="5" borderId="44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/>
    <xf numFmtId="0" fontId="19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31" fillId="2" borderId="0" xfId="0" applyFont="1" applyFill="1" applyProtection="1"/>
    <xf numFmtId="0" fontId="0" fillId="2" borderId="0" xfId="0" applyFill="1"/>
    <xf numFmtId="0" fontId="46" fillId="2" borderId="0" xfId="0" applyFont="1" applyFill="1"/>
    <xf numFmtId="0" fontId="47" fillId="2" borderId="0" xfId="0" applyFont="1" applyFill="1"/>
    <xf numFmtId="0" fontId="47" fillId="2" borderId="0" xfId="0" applyFont="1" applyFill="1" applyAlignment="1">
      <alignment horizontal="left"/>
    </xf>
    <xf numFmtId="0" fontId="21" fillId="2" borderId="0" xfId="0" applyFont="1" applyFill="1" applyBorder="1" applyProtection="1"/>
    <xf numFmtId="0" fontId="29" fillId="2" borderId="0" xfId="0" applyFont="1" applyFill="1" applyProtection="1"/>
    <xf numFmtId="0" fontId="30" fillId="2" borderId="0" xfId="0" applyFont="1" applyFill="1" applyProtection="1"/>
    <xf numFmtId="0" fontId="26" fillId="2" borderId="0" xfId="0" applyFont="1" applyFill="1" applyProtection="1"/>
    <xf numFmtId="0" fontId="25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4" fontId="17" fillId="2" borderId="35" xfId="0" applyNumberFormat="1" applyFont="1" applyFill="1" applyBorder="1" applyAlignment="1" applyProtection="1">
      <alignment horizontal="right"/>
    </xf>
    <xf numFmtId="4" fontId="17" fillId="2" borderId="35" xfId="0" applyNumberFormat="1" applyFont="1" applyFill="1" applyBorder="1" applyProtection="1"/>
    <xf numFmtId="4" fontId="17" fillId="2" borderId="37" xfId="0" applyNumberFormat="1" applyFont="1" applyFill="1" applyBorder="1" applyProtection="1"/>
    <xf numFmtId="4" fontId="17" fillId="2" borderId="39" xfId="0" applyNumberFormat="1" applyFont="1" applyFill="1" applyBorder="1" applyProtection="1"/>
    <xf numFmtId="4" fontId="17" fillId="2" borderId="32" xfId="0" applyNumberFormat="1" applyFont="1" applyFill="1" applyBorder="1" applyProtection="1"/>
    <xf numFmtId="0" fontId="16" fillId="2" borderId="0" xfId="0" applyFont="1" applyFill="1" applyProtection="1"/>
    <xf numFmtId="0" fontId="28" fillId="2" borderId="0" xfId="0" applyFont="1" applyFill="1" applyProtection="1"/>
    <xf numFmtId="166" fontId="17" fillId="2" borderId="35" xfId="0" applyNumberFormat="1" applyFont="1" applyFill="1" applyBorder="1" applyAlignment="1" applyProtection="1">
      <alignment horizontal="right"/>
    </xf>
    <xf numFmtId="4" fontId="17" fillId="2" borderId="34" xfId="0" applyNumberFormat="1" applyFont="1" applyFill="1" applyBorder="1" applyProtection="1"/>
    <xf numFmtId="0" fontId="17" fillId="2" borderId="0" xfId="0" applyFont="1" applyFill="1" applyAlignment="1" applyProtection="1">
      <alignment horizontal="center" wrapText="1"/>
    </xf>
    <xf numFmtId="4" fontId="0" fillId="2" borderId="0" xfId="0" applyNumberFormat="1" applyFill="1" applyProtection="1"/>
    <xf numFmtId="4" fontId="1" fillId="2" borderId="0" xfId="0" applyNumberFormat="1" applyFont="1" applyFill="1" applyProtection="1"/>
    <xf numFmtId="0" fontId="25" fillId="2" borderId="0" xfId="0" applyFont="1" applyFill="1"/>
    <xf numFmtId="0" fontId="26" fillId="2" borderId="0" xfId="0" applyFont="1" applyFill="1"/>
    <xf numFmtId="0" fontId="12" fillId="2" borderId="0" xfId="0" applyFont="1" applyFill="1" applyAlignment="1" applyProtection="1">
      <alignment horizontal="center"/>
    </xf>
    <xf numFmtId="0" fontId="27" fillId="2" borderId="36" xfId="0" applyFont="1" applyFill="1" applyBorder="1" applyAlignment="1" applyProtection="1">
      <alignment horizontal="center"/>
    </xf>
    <xf numFmtId="166" fontId="27" fillId="2" borderId="37" xfId="0" applyNumberFormat="1" applyFont="1" applyFill="1" applyBorder="1" applyProtection="1"/>
    <xf numFmtId="0" fontId="27" fillId="2" borderId="31" xfId="0" applyFont="1" applyFill="1" applyBorder="1" applyAlignment="1" applyProtection="1">
      <alignment horizontal="center"/>
    </xf>
    <xf numFmtId="166" fontId="27" fillId="2" borderId="32" xfId="0" applyNumberFormat="1" applyFont="1" applyFill="1" applyBorder="1" applyProtection="1"/>
    <xf numFmtId="0" fontId="17" fillId="2" borderId="0" xfId="0" applyFont="1" applyFill="1" applyProtection="1"/>
    <xf numFmtId="0" fontId="17" fillId="2" borderId="33" xfId="0" applyFont="1" applyFill="1" applyBorder="1" applyAlignment="1" applyProtection="1">
      <alignment horizontal="center"/>
    </xf>
    <xf numFmtId="166" fontId="17" fillId="2" borderId="34" xfId="0" applyNumberFormat="1" applyFont="1" applyFill="1" applyBorder="1" applyAlignment="1" applyProtection="1">
      <alignment horizontal="right"/>
    </xf>
    <xf numFmtId="4" fontId="17" fillId="2" borderId="34" xfId="0" applyNumberFormat="1" applyFont="1" applyFill="1" applyBorder="1" applyAlignment="1" applyProtection="1">
      <alignment horizontal="right"/>
    </xf>
    <xf numFmtId="0" fontId="17" fillId="2" borderId="36" xfId="0" applyFont="1" applyFill="1" applyBorder="1" applyAlignment="1" applyProtection="1">
      <alignment horizontal="right"/>
    </xf>
    <xf numFmtId="4" fontId="17" fillId="2" borderId="26" xfId="0" applyNumberFormat="1" applyFont="1" applyFill="1" applyBorder="1" applyProtection="1"/>
    <xf numFmtId="0" fontId="17" fillId="2" borderId="38" xfId="0" applyFont="1" applyFill="1" applyBorder="1" applyAlignment="1" applyProtection="1">
      <alignment horizontal="right"/>
    </xf>
    <xf numFmtId="4" fontId="17" fillId="2" borderId="0" xfId="0" applyNumberFormat="1" applyFont="1" applyFill="1" applyBorder="1" applyProtection="1"/>
    <xf numFmtId="0" fontId="17" fillId="2" borderId="31" xfId="0" applyFont="1" applyFill="1" applyBorder="1" applyAlignment="1" applyProtection="1">
      <alignment horizontal="right"/>
    </xf>
    <xf numFmtId="4" fontId="17" fillId="2" borderId="23" xfId="0" applyNumberFormat="1" applyFont="1" applyFill="1" applyBorder="1" applyProtection="1"/>
    <xf numFmtId="165" fontId="16" fillId="2" borderId="0" xfId="0" applyNumberFormat="1" applyFont="1" applyFill="1" applyProtection="1"/>
    <xf numFmtId="0" fontId="17" fillId="2" borderId="0" xfId="0" applyFont="1" applyFill="1" applyAlignment="1" applyProtection="1">
      <alignment horizontal="center"/>
    </xf>
    <xf numFmtId="166" fontId="0" fillId="2" borderId="0" xfId="0" applyNumberFormat="1" applyFill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wrapText="1"/>
    </xf>
    <xf numFmtId="0" fontId="2" fillId="10" borderId="34" xfId="0" applyFont="1" applyFill="1" applyBorder="1" applyAlignment="1">
      <alignment horizontal="center" wrapText="1"/>
    </xf>
    <xf numFmtId="0" fontId="2" fillId="10" borderId="35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8" borderId="6" xfId="0" applyNumberFormat="1" applyFont="1" applyFill="1" applyBorder="1" applyAlignment="1">
      <alignment horizontal="center"/>
    </xf>
    <xf numFmtId="4" fontId="6" fillId="8" borderId="7" xfId="0" applyNumberFormat="1" applyFont="1" applyFill="1" applyBorder="1" applyAlignment="1">
      <alignment horizontal="center"/>
    </xf>
    <xf numFmtId="4" fontId="6" fillId="8" borderId="18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35" fillId="0" borderId="5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4" fontId="1" fillId="0" borderId="49" xfId="0" applyNumberFormat="1" applyFont="1" applyBorder="1" applyAlignment="1">
      <alignment horizontal="center" vertical="center"/>
    </xf>
    <xf numFmtId="4" fontId="1" fillId="0" borderId="55" xfId="0" applyNumberFormat="1" applyFont="1" applyBorder="1" applyAlignment="1">
      <alignment horizontal="center" vertical="center"/>
    </xf>
  </cellXfs>
  <cellStyles count="2">
    <cellStyle name="Navadno" xfId="0" builtinId="0"/>
    <cellStyle name="Normal 3 2" xfId="1"/>
  </cellStyles>
  <dxfs count="0"/>
  <tableStyles count="0" defaultTableStyle="TableStyleMedium2" defaultPivotStyle="PivotStyleLight16"/>
  <colors>
    <mruColors>
      <color rgb="FFFF3300"/>
      <color rgb="FFFFFFCC"/>
      <color rgb="FFFFFF66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107.7</c:v>
                </c:pt>
                <c:pt idx="1">
                  <c:v>84.28</c:v>
                </c:pt>
                <c:pt idx="2">
                  <c:v>78.19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7985568"/>
        <c:axId val="85798612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107.7</c:v>
                </c:pt>
                <c:pt idx="1">
                  <c:v>84.28</c:v>
                </c:pt>
                <c:pt idx="2">
                  <c:v>78.19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7987248"/>
        <c:axId val="857986688"/>
      </c:barChart>
      <c:catAx>
        <c:axId val="8579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857986128"/>
        <c:crosses val="autoZero"/>
        <c:auto val="1"/>
        <c:lblAlgn val="ctr"/>
        <c:lblOffset val="100"/>
        <c:tickMarkSkip val="1"/>
        <c:noMultiLvlLbl val="0"/>
      </c:catAx>
      <c:valAx>
        <c:axId val="85798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57985568"/>
        <c:crosses val="autoZero"/>
        <c:crossBetween val="between"/>
      </c:valAx>
      <c:valAx>
        <c:axId val="8579866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857987248"/>
        <c:crosses val="max"/>
        <c:crossBetween val="between"/>
      </c:valAx>
      <c:catAx>
        <c:axId val="85798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79866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krivulje'!$Q$50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krivulje'!$Q$51:$Q$112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krivulje'!$O$50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krivulje'!$O$51:$O$112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krivulje'!$R$50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krivulje'!$R$51:$R$112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918384"/>
        <c:axId val="858918944"/>
      </c:scatterChart>
      <c:valAx>
        <c:axId val="85891838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918944"/>
        <c:crosses val="autoZero"/>
        <c:crossBetween val="midCat"/>
        <c:majorUnit val="0.1"/>
      </c:valAx>
      <c:valAx>
        <c:axId val="858918944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918384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krivulje'!$P$50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krivulje'!$P$51:$P$112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krivulje'!$Q$50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krivulje'!$Q$51:$Q$112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krivulje'!$S$50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krivulje'!$S$51:$S$112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012112"/>
        <c:axId val="859012672"/>
      </c:scatterChart>
      <c:valAx>
        <c:axId val="85901211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9012672"/>
        <c:crosses val="autoZero"/>
        <c:crossBetween val="midCat"/>
        <c:majorUnit val="0.1"/>
      </c:valAx>
      <c:valAx>
        <c:axId val="859012672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9012112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107.7</c:v>
                </c:pt>
                <c:pt idx="1">
                  <c:v>84.28</c:v>
                </c:pt>
                <c:pt idx="2">
                  <c:v>78.19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8066736"/>
        <c:axId val="858067296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107.7</c:v>
                </c:pt>
                <c:pt idx="1">
                  <c:v>84.28</c:v>
                </c:pt>
                <c:pt idx="2">
                  <c:v>78.19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8381648"/>
        <c:axId val="858067856"/>
      </c:barChart>
      <c:catAx>
        <c:axId val="85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858067296"/>
        <c:crosses val="autoZero"/>
        <c:auto val="1"/>
        <c:lblAlgn val="ctr"/>
        <c:lblOffset val="100"/>
        <c:tickMarkSkip val="1"/>
        <c:noMultiLvlLbl val="0"/>
      </c:catAx>
      <c:valAx>
        <c:axId val="85806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58066736"/>
        <c:crosses val="autoZero"/>
        <c:crossBetween val="between"/>
      </c:valAx>
      <c:valAx>
        <c:axId val="858067856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858381648"/>
        <c:crosses val="max"/>
        <c:crossBetween val="between"/>
      </c:valAx>
      <c:catAx>
        <c:axId val="85838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0678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73.760000000000005</c:v>
                </c:pt>
                <c:pt idx="1">
                  <c:v>36.89</c:v>
                </c:pt>
                <c:pt idx="2">
                  <c:v>23.95</c:v>
                </c:pt>
                <c:pt idx="3">
                  <c:v>20.5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59.26</c:v>
                </c:pt>
                <c:pt idx="1">
                  <c:v>59</c:v>
                </c:pt>
                <c:pt idx="2">
                  <c:v>44.28</c:v>
                </c:pt>
                <c:pt idx="3">
                  <c:v>39.25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8076768"/>
        <c:axId val="85807732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133.02000000000001</c:v>
                </c:pt>
                <c:pt idx="1">
                  <c:v>95.89</c:v>
                </c:pt>
                <c:pt idx="2">
                  <c:v>68.23</c:v>
                </c:pt>
                <c:pt idx="3">
                  <c:v>59.75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8078448"/>
        <c:axId val="858077888"/>
      </c:barChart>
      <c:catAx>
        <c:axId val="8580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858077328"/>
        <c:crosses val="autoZero"/>
        <c:auto val="1"/>
        <c:lblAlgn val="ctr"/>
        <c:lblOffset val="100"/>
        <c:tickMarkSkip val="1"/>
        <c:noMultiLvlLbl val="0"/>
      </c:catAx>
      <c:valAx>
        <c:axId val="85807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58076768"/>
        <c:crosses val="autoZero"/>
        <c:crossBetween val="between"/>
      </c:valAx>
      <c:valAx>
        <c:axId val="8580778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858078448"/>
        <c:crosses val="max"/>
        <c:crossBetween val="between"/>
      </c:valAx>
      <c:catAx>
        <c:axId val="85807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0778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krivulje'!$C$50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krivulje'!$B$51:$B$102</c:f>
            </c:numRef>
          </c:xVal>
          <c:yVal>
            <c:numRef>
              <c:f>'Regresijske krivulje'!$C$51:$C$102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krivulje'!$D$50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krivulje'!$B$51:$B$102</c:f>
            </c:numRef>
          </c:xVal>
          <c:yVal>
            <c:numRef>
              <c:f>'Regresijske krivulje'!$D$51:$D$102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197072"/>
        <c:axId val="858197632"/>
      </c:scatterChart>
      <c:valAx>
        <c:axId val="858197072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197632"/>
        <c:crosses val="autoZero"/>
        <c:crossBetween val="midCat"/>
        <c:majorUnit val="1"/>
      </c:valAx>
      <c:valAx>
        <c:axId val="858197632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197072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krivulje'!$C$50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krivulje'!$B$51:$B$66</c:f>
            </c:numRef>
          </c:xVal>
          <c:yVal>
            <c:numRef>
              <c:f>'Regresijske krivulje'!$C$51:$C$66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573360"/>
        <c:axId val="858573920"/>
      </c:scatterChart>
      <c:valAx>
        <c:axId val="85857336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573920"/>
        <c:crosses val="autoZero"/>
        <c:crossBetween val="midCat"/>
        <c:majorUnit val="0.2"/>
      </c:valAx>
      <c:valAx>
        <c:axId val="858573920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57336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krivulje'!$I$50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krivulje'!$H$51:$H$102</c:f>
            </c:numRef>
          </c:xVal>
          <c:yVal>
            <c:numRef>
              <c:f>'Regresijske krivulje'!$I$51:$I$102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krivulje'!$I$50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krivulje'!$H$51:$H$102</c:f>
            </c:numRef>
          </c:xVal>
          <c:yVal>
            <c:numRef>
              <c:f>'Regresijske krivulje'!$J$51:$J$102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652064"/>
        <c:axId val="858652624"/>
      </c:scatterChart>
      <c:valAx>
        <c:axId val="85865206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652624"/>
        <c:crosses val="autoZero"/>
        <c:crossBetween val="midCat"/>
        <c:majorUnit val="1"/>
      </c:valAx>
      <c:valAx>
        <c:axId val="858652624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652064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krivulje'!$I$50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krivulje'!$H$51:$H$66</c:f>
            </c:numRef>
          </c:xVal>
          <c:yVal>
            <c:numRef>
              <c:f>'Regresijske krivulje'!$I$51:$I$66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655424"/>
        <c:axId val="858671984"/>
      </c:scatterChart>
      <c:valAx>
        <c:axId val="85865542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671984"/>
        <c:crosses val="autoZero"/>
        <c:crossBetween val="midCat"/>
        <c:majorUnit val="0.2"/>
      </c:valAx>
      <c:valAx>
        <c:axId val="858671984"/>
        <c:scaling>
          <c:orientation val="minMax"/>
          <c:max val="11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858655424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krivulje'!$Q$50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krivulje'!$Q$51:$Q$112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krivulje'!$O$50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krivulje'!$O$51:$O$112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krivulje'!$R$50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krivulje'!$R$51:$R$112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022576"/>
        <c:axId val="859023136"/>
      </c:scatterChart>
      <c:valAx>
        <c:axId val="859022576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859023136"/>
        <c:crosses val="autoZero"/>
        <c:crossBetween val="midCat"/>
        <c:majorUnit val="1"/>
      </c:valAx>
      <c:valAx>
        <c:axId val="859023136"/>
        <c:scaling>
          <c:orientation val="minMax"/>
          <c:max val="21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859022576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krivulje'!$P$50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krivulje'!$P$51:$P$112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krivulje'!$Q$50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krivulje'!$Q$51:$Q$112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krivulje'!$S$50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krivulje'!$N$51:$N$112</c:f>
            </c:numRef>
          </c:xVal>
          <c:yVal>
            <c:numRef>
              <c:f>'Regresijske krivulje'!$S$51:$S$112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92528"/>
        <c:axId val="858793088"/>
      </c:scatterChart>
      <c:valAx>
        <c:axId val="858792528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858793088"/>
        <c:crosses val="autoZero"/>
        <c:crossBetween val="midCat"/>
        <c:majorUnit val="1"/>
      </c:valAx>
      <c:valAx>
        <c:axId val="858793088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858792528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1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6</xdr:col>
      <xdr:colOff>258428</xdr:colOff>
      <xdr:row>47</xdr:row>
      <xdr:rowOff>72036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32</xdr:row>
      <xdr:rowOff>164225</xdr:rowOff>
    </xdr:from>
    <xdr:to>
      <xdr:col>6</xdr:col>
      <xdr:colOff>26275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32</xdr:row>
      <xdr:rowOff>0</xdr:rowOff>
    </xdr:from>
    <xdr:to>
      <xdr:col>13</xdr:col>
      <xdr:colOff>61974</xdr:colOff>
      <xdr:row>47</xdr:row>
      <xdr:rowOff>72036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32</xdr:row>
      <xdr:rowOff>172640</xdr:rowOff>
    </xdr:from>
    <xdr:to>
      <xdr:col>12</xdr:col>
      <xdr:colOff>424313</xdr:colOff>
      <xdr:row>40</xdr:row>
      <xdr:rowOff>78441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32</xdr:row>
      <xdr:rowOff>0</xdr:rowOff>
    </xdr:from>
    <xdr:to>
      <xdr:col>26</xdr:col>
      <xdr:colOff>0</xdr:colOff>
      <xdr:row>50</xdr:row>
      <xdr:rowOff>11206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36</xdr:col>
      <xdr:colOff>0</xdr:colOff>
      <xdr:row>50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32</xdr:row>
      <xdr:rowOff>145679</xdr:rowOff>
    </xdr:from>
    <xdr:to>
      <xdr:col>25</xdr:col>
      <xdr:colOff>526677</xdr:colOff>
      <xdr:row>40</xdr:row>
      <xdr:rowOff>123266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32</xdr:row>
      <xdr:rowOff>134470</xdr:rowOff>
    </xdr:from>
    <xdr:to>
      <xdr:col>35</xdr:col>
      <xdr:colOff>526678</xdr:colOff>
      <xdr:row>41</xdr:row>
      <xdr:rowOff>44823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31"/>
  <sheetViews>
    <sheetView showZeros="0" topLeftCell="A58" workbookViewId="0">
      <selection activeCell="C24" sqref="C24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73</v>
      </c>
    </row>
    <row r="3" spans="1:16" ht="15.75" thickBot="1" x14ac:dyDescent="0.3"/>
    <row r="4" spans="1:16" ht="15" customHeight="1" x14ac:dyDescent="0.25">
      <c r="B4" s="107" t="s">
        <v>60</v>
      </c>
      <c r="C4" s="186" t="s">
        <v>0</v>
      </c>
      <c r="D4" s="187"/>
      <c r="E4" s="188"/>
      <c r="F4" s="189" t="s">
        <v>1</v>
      </c>
      <c r="G4" s="190"/>
      <c r="H4" s="191"/>
      <c r="I4" s="195" t="s">
        <v>2</v>
      </c>
      <c r="J4" s="196"/>
      <c r="K4" s="197"/>
      <c r="N4" s="32"/>
    </row>
    <row r="5" spans="1:16" ht="15.75" thickBot="1" x14ac:dyDescent="0.3">
      <c r="B5" s="101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102" t="s">
        <v>6</v>
      </c>
      <c r="O5" s="34"/>
      <c r="P5" s="34"/>
    </row>
    <row r="6" spans="1:16" ht="18.75" customHeight="1" x14ac:dyDescent="0.25">
      <c r="B6" s="3" t="s">
        <v>7</v>
      </c>
      <c r="C6" s="118">
        <v>107.7</v>
      </c>
      <c r="D6" s="109">
        <v>84.28</v>
      </c>
      <c r="E6" s="119">
        <f>ROUND(78.1907556738613,2)</f>
        <v>78.19</v>
      </c>
      <c r="F6" s="97"/>
      <c r="G6" s="98"/>
      <c r="H6" s="98"/>
      <c r="I6" s="99">
        <f t="shared" ref="I6:K8" si="0">C6</f>
        <v>107.7</v>
      </c>
      <c r="J6" s="100">
        <f t="shared" si="0"/>
        <v>84.28</v>
      </c>
      <c r="K6" s="103">
        <f t="shared" si="0"/>
        <v>78.19</v>
      </c>
    </row>
    <row r="7" spans="1:16" ht="18.75" customHeight="1" x14ac:dyDescent="0.25">
      <c r="B7" s="8" t="s">
        <v>8</v>
      </c>
      <c r="C7" s="108">
        <v>119.51</v>
      </c>
      <c r="D7" s="109">
        <v>78.349999999999994</v>
      </c>
      <c r="E7" s="109">
        <v>68.56</v>
      </c>
      <c r="F7" s="6"/>
      <c r="G7" s="7"/>
      <c r="H7" s="7"/>
      <c r="I7" s="22">
        <f t="shared" si="0"/>
        <v>119.51</v>
      </c>
      <c r="J7" s="23">
        <f t="shared" si="0"/>
        <v>78.349999999999994</v>
      </c>
      <c r="K7" s="104">
        <f t="shared" si="0"/>
        <v>68.56</v>
      </c>
    </row>
    <row r="8" spans="1:16" ht="18.75" customHeight="1" x14ac:dyDescent="0.25">
      <c r="B8" s="8" t="s">
        <v>9</v>
      </c>
      <c r="C8" s="108">
        <v>91.8</v>
      </c>
      <c r="D8" s="109">
        <v>75</v>
      </c>
      <c r="E8" s="109">
        <v>66.5</v>
      </c>
      <c r="F8" s="9"/>
      <c r="G8" s="10"/>
      <c r="H8" s="10"/>
      <c r="I8" s="22">
        <f t="shared" si="0"/>
        <v>91.8</v>
      </c>
      <c r="J8" s="23">
        <f t="shared" si="0"/>
        <v>75</v>
      </c>
      <c r="K8" s="104">
        <f t="shared" si="0"/>
        <v>66.5</v>
      </c>
    </row>
    <row r="9" spans="1:16" ht="18.75" customHeight="1" x14ac:dyDescent="0.25">
      <c r="B9" s="8" t="s">
        <v>10</v>
      </c>
      <c r="C9" s="201">
        <f>E8</f>
        <v>66.5</v>
      </c>
      <c r="D9" s="202"/>
      <c r="E9" s="203"/>
      <c r="F9" s="9"/>
      <c r="G9" s="10"/>
      <c r="H9" s="10"/>
      <c r="I9" s="198">
        <f>C9</f>
        <v>66.5</v>
      </c>
      <c r="J9" s="199"/>
      <c r="K9" s="200"/>
    </row>
    <row r="10" spans="1:16" ht="18.75" customHeight="1" x14ac:dyDescent="0.25">
      <c r="B10" s="8" t="s">
        <v>11</v>
      </c>
      <c r="C10" s="204">
        <v>154.25</v>
      </c>
      <c r="D10" s="205"/>
      <c r="E10" s="206"/>
      <c r="F10" s="9"/>
      <c r="G10" s="10"/>
      <c r="H10" s="10"/>
      <c r="I10" s="198">
        <f>C10</f>
        <v>154.25</v>
      </c>
      <c r="J10" s="199"/>
      <c r="K10" s="200"/>
    </row>
    <row r="11" spans="1:16" ht="18.75" customHeight="1" x14ac:dyDescent="0.25">
      <c r="B11" s="8" t="s">
        <v>12</v>
      </c>
      <c r="C11" s="108">
        <v>97.280000000000015</v>
      </c>
      <c r="D11" s="109">
        <v>89.6</v>
      </c>
      <c r="E11" s="109">
        <v>66.720000000000013</v>
      </c>
      <c r="F11" s="11">
        <v>74.52</v>
      </c>
      <c r="G11" s="5">
        <v>67.59</v>
      </c>
      <c r="H11" s="5">
        <v>88.74</v>
      </c>
      <c r="I11" s="22">
        <f>C11+F11</f>
        <v>171.8</v>
      </c>
      <c r="J11" s="23">
        <f>D11+G11</f>
        <v>157.19</v>
      </c>
      <c r="K11" s="104">
        <f>E11+H11</f>
        <v>155.46</v>
      </c>
    </row>
    <row r="12" spans="1:16" ht="18.75" customHeight="1" x14ac:dyDescent="0.25">
      <c r="B12" s="8" t="s">
        <v>13</v>
      </c>
      <c r="C12" s="204"/>
      <c r="D12" s="205"/>
      <c r="E12" s="206"/>
      <c r="F12" s="204">
        <v>54.73</v>
      </c>
      <c r="G12" s="205"/>
      <c r="H12" s="206"/>
      <c r="I12" s="198">
        <f>F12</f>
        <v>54.73</v>
      </c>
      <c r="J12" s="199"/>
      <c r="K12" s="200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104">
        <f>E13+H13</f>
        <v>91.3</v>
      </c>
    </row>
    <row r="14" spans="1:16" ht="18.75" customHeight="1" x14ac:dyDescent="0.25">
      <c r="B14" s="8" t="s">
        <v>15</v>
      </c>
      <c r="C14" s="204">
        <v>105.07</v>
      </c>
      <c r="D14" s="206"/>
      <c r="E14" s="5">
        <v>80.430000000000007</v>
      </c>
      <c r="F14" s="6"/>
      <c r="G14" s="7"/>
      <c r="H14" s="7"/>
      <c r="I14" s="207">
        <f>C14</f>
        <v>105.07</v>
      </c>
      <c r="J14" s="208"/>
      <c r="K14" s="104">
        <f>E14</f>
        <v>80.430000000000007</v>
      </c>
    </row>
    <row r="15" spans="1:16" ht="18.75" customHeight="1" x14ac:dyDescent="0.25">
      <c r="B15" s="8" t="s">
        <v>16</v>
      </c>
      <c r="C15" s="108">
        <v>70.319999999999993</v>
      </c>
      <c r="D15" s="109">
        <v>60.77</v>
      </c>
      <c r="E15" s="109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104">
        <f t="shared" si="1"/>
        <v>53.7</v>
      </c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104">
        <f t="shared" si="1"/>
        <v>49.2</v>
      </c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105">
        <f>E17</f>
        <v>60.09</v>
      </c>
    </row>
    <row r="18" spans="2:15" ht="18.75" customHeight="1" thickBot="1" x14ac:dyDescent="0.3"/>
    <row r="19" spans="2:15" ht="18.75" customHeight="1" thickBot="1" x14ac:dyDescent="0.3">
      <c r="B19" s="106" t="s">
        <v>68</v>
      </c>
      <c r="C19" s="186" t="s">
        <v>0</v>
      </c>
      <c r="D19" s="187"/>
      <c r="E19" s="187"/>
      <c r="F19" s="188"/>
      <c r="G19" s="189" t="s">
        <v>1</v>
      </c>
      <c r="H19" s="190"/>
      <c r="I19" s="190"/>
      <c r="J19" s="191"/>
      <c r="K19" s="192" t="s">
        <v>2</v>
      </c>
      <c r="L19" s="193"/>
      <c r="M19" s="193"/>
      <c r="N19" s="194"/>
    </row>
    <row r="20" spans="2:15" ht="18.75" customHeight="1" thickBot="1" x14ac:dyDescent="0.3">
      <c r="B20" s="101" t="s">
        <v>3</v>
      </c>
      <c r="C20" s="17" t="s">
        <v>4</v>
      </c>
      <c r="D20" s="18" t="s">
        <v>5</v>
      </c>
      <c r="E20" s="18" t="s">
        <v>21</v>
      </c>
      <c r="F20" s="18" t="s">
        <v>67</v>
      </c>
      <c r="G20" s="17" t="s">
        <v>4</v>
      </c>
      <c r="H20" s="18" t="s">
        <v>5</v>
      </c>
      <c r="I20" s="18" t="s">
        <v>21</v>
      </c>
      <c r="J20" s="18" t="s">
        <v>67</v>
      </c>
      <c r="K20" s="17" t="s">
        <v>4</v>
      </c>
      <c r="L20" s="18" t="s">
        <v>5</v>
      </c>
      <c r="M20" s="18" t="s">
        <v>21</v>
      </c>
      <c r="N20" s="18" t="s">
        <v>67</v>
      </c>
    </row>
    <row r="21" spans="2:15" ht="18.75" customHeight="1" x14ac:dyDescent="0.25">
      <c r="B21" s="20" t="s">
        <v>58</v>
      </c>
      <c r="C21" s="114">
        <v>107.47</v>
      </c>
      <c r="D21" s="114">
        <v>56.77</v>
      </c>
      <c r="E21" s="114">
        <v>35.57</v>
      </c>
      <c r="F21" s="111">
        <v>29.07</v>
      </c>
      <c r="G21" s="116">
        <v>59.26</v>
      </c>
      <c r="H21" s="114">
        <v>59</v>
      </c>
      <c r="I21" s="114">
        <v>44.28</v>
      </c>
      <c r="J21" s="110">
        <v>39.25</v>
      </c>
      <c r="K21" s="26">
        <f t="shared" ref="K21:N22" si="2">C21+G21</f>
        <v>166.73</v>
      </c>
      <c r="L21" s="27">
        <f>D21+H21</f>
        <v>115.77000000000001</v>
      </c>
      <c r="M21" s="27">
        <f t="shared" si="2"/>
        <v>79.849999999999994</v>
      </c>
      <c r="N21" s="28">
        <f t="shared" si="2"/>
        <v>68.319999999999993</v>
      </c>
    </row>
    <row r="22" spans="2:15" ht="18.75" customHeight="1" thickBot="1" x14ac:dyDescent="0.3">
      <c r="B22" s="21" t="s">
        <v>59</v>
      </c>
      <c r="C22" s="115">
        <v>73.760000000000005</v>
      </c>
      <c r="D22" s="115">
        <v>36.89</v>
      </c>
      <c r="E22" s="115">
        <v>23.95</v>
      </c>
      <c r="F22" s="112">
        <v>20.5</v>
      </c>
      <c r="G22" s="113">
        <f>G21</f>
        <v>59.26</v>
      </c>
      <c r="H22" s="117">
        <f t="shared" ref="H22:J22" si="3">H21</f>
        <v>59</v>
      </c>
      <c r="I22" s="117">
        <f t="shared" si="3"/>
        <v>44.28</v>
      </c>
      <c r="J22" s="19">
        <f t="shared" si="3"/>
        <v>39.25</v>
      </c>
      <c r="K22" s="29">
        <f t="shared" si="2"/>
        <v>133.02000000000001</v>
      </c>
      <c r="L22" s="30">
        <f>D22+H22</f>
        <v>95.89</v>
      </c>
      <c r="M22" s="30">
        <f t="shared" si="2"/>
        <v>68.23</v>
      </c>
      <c r="N22" s="31">
        <f t="shared" si="2"/>
        <v>59.75</v>
      </c>
    </row>
    <row r="23" spans="2:15" x14ac:dyDescent="0.25">
      <c r="C23" s="80"/>
      <c r="D23" s="80"/>
      <c r="E23" s="80"/>
      <c r="F23" s="80"/>
    </row>
    <row r="24" spans="2:15" x14ac:dyDescent="0.25">
      <c r="B24" s="66" t="s">
        <v>43</v>
      </c>
      <c r="C24" s="120">
        <v>42.3</v>
      </c>
      <c r="D24" s="67" t="s">
        <v>34</v>
      </c>
      <c r="E24" s="80"/>
      <c r="F24" s="80"/>
    </row>
    <row r="25" spans="2:15" ht="15.75" x14ac:dyDescent="0.25">
      <c r="B25" s="82" t="s">
        <v>60</v>
      </c>
      <c r="I25" s="82" t="s">
        <v>45</v>
      </c>
    </row>
    <row r="27" spans="2:15" ht="15.75" thickBot="1" x14ac:dyDescent="0.3">
      <c r="B27" s="68">
        <v>1</v>
      </c>
      <c r="N27">
        <v>2</v>
      </c>
    </row>
    <row r="28" spans="2:15" ht="15.75" thickBot="1" x14ac:dyDescent="0.3">
      <c r="C28" s="69"/>
      <c r="D28" s="77" t="s">
        <v>4</v>
      </c>
      <c r="E28" s="78" t="s">
        <v>5</v>
      </c>
      <c r="F28" s="79" t="s">
        <v>6</v>
      </c>
      <c r="K28" s="84"/>
      <c r="L28" s="83" t="s">
        <v>4</v>
      </c>
      <c r="M28" s="81" t="s">
        <v>5</v>
      </c>
      <c r="N28" s="95" t="s">
        <v>21</v>
      </c>
      <c r="O28" s="96" t="s">
        <v>67</v>
      </c>
    </row>
    <row r="29" spans="2:15" x14ac:dyDescent="0.25">
      <c r="C29" s="70" t="s">
        <v>25</v>
      </c>
      <c r="D29" s="72">
        <f ca="1">OFFSET(C$5,$B$27,0)</f>
        <v>107.7</v>
      </c>
      <c r="E29" s="73">
        <f ca="1">OFFSET(D$5,$B$27,0)</f>
        <v>84.28</v>
      </c>
      <c r="F29" s="74">
        <f ca="1">OFFSET(E$5,$B$27,0)</f>
        <v>78.19</v>
      </c>
      <c r="K29" s="71" t="s">
        <v>25</v>
      </c>
      <c r="L29" s="75">
        <f ca="1">OFFSET(C$20,$N$27,0)</f>
        <v>73.760000000000005</v>
      </c>
      <c r="M29" s="76">
        <f t="shared" ref="M29:O29" ca="1" si="4">OFFSET(D$20,$N$27,0)</f>
        <v>36.89</v>
      </c>
      <c r="N29" s="76">
        <f t="shared" ca="1" si="4"/>
        <v>23.95</v>
      </c>
      <c r="O29" s="92">
        <f t="shared" ca="1" si="4"/>
        <v>20.5</v>
      </c>
    </row>
    <row r="30" spans="2:15" ht="15.75" thickBot="1" x14ac:dyDescent="0.3">
      <c r="C30" s="70" t="s">
        <v>39</v>
      </c>
      <c r="D30" s="72">
        <f ca="1">OFFSET(F$5,$B$27,0)</f>
        <v>0</v>
      </c>
      <c r="E30" s="73">
        <f ca="1">OFFSET(G$5,$B$27,0)</f>
        <v>0</v>
      </c>
      <c r="F30" s="74">
        <f ca="1">OFFSET(H$5,$B$27,0)</f>
        <v>0</v>
      </c>
      <c r="K30" s="85" t="s">
        <v>39</v>
      </c>
      <c r="L30" s="86">
        <f ca="1">OFFSET(G$20,$N$27,0)</f>
        <v>59.26</v>
      </c>
      <c r="M30" s="87">
        <f t="shared" ref="M30:O30" ca="1" si="5">OFFSET(H$20,$N$27,0)</f>
        <v>59</v>
      </c>
      <c r="N30" s="87">
        <f t="shared" ca="1" si="5"/>
        <v>44.28</v>
      </c>
      <c r="O30" s="93">
        <f t="shared" ca="1" si="5"/>
        <v>39.25</v>
      </c>
    </row>
    <row r="31" spans="2:15" ht="15.75" thickBot="1" x14ac:dyDescent="0.3">
      <c r="C31" s="88" t="s">
        <v>33</v>
      </c>
      <c r="D31" s="89">
        <f ca="1">OFFSET(I$5,$B$27,0)</f>
        <v>107.7</v>
      </c>
      <c r="E31" s="90">
        <f ca="1">OFFSET(J$5,$B$27,0)</f>
        <v>84.28</v>
      </c>
      <c r="F31" s="94">
        <f ca="1">OFFSET(K$5,$B$27,0)</f>
        <v>78.19</v>
      </c>
      <c r="K31" s="88" t="s">
        <v>33</v>
      </c>
      <c r="L31" s="89">
        <f ca="1">OFFSET(K$20,$N$27,0)</f>
        <v>133.02000000000001</v>
      </c>
      <c r="M31" s="90">
        <f ca="1">OFFSET(L$20,$N$27,0)</f>
        <v>95.89</v>
      </c>
      <c r="N31" s="90">
        <f t="shared" ref="N31:O31" ca="1" si="6">OFFSET(M$20,$N$27,0)</f>
        <v>68.23</v>
      </c>
      <c r="O31" s="91">
        <f t="shared" ca="1" si="6"/>
        <v>59.75</v>
      </c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N200"/>
  <sheetViews>
    <sheetView tabSelected="1" zoomScale="85" zoomScaleNormal="85" workbookViewId="0">
      <selection activeCell="O9" sqref="O9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33" ht="39" customHeight="1" x14ac:dyDescent="0.55000000000000004">
      <c r="A1" s="140" t="s">
        <v>79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3" t="s">
        <v>42</v>
      </c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4"/>
      <c r="AA1" s="144"/>
      <c r="AB1" s="144"/>
      <c r="AC1" s="144"/>
      <c r="AD1" s="144"/>
      <c r="AE1" s="144"/>
      <c r="AF1" s="144"/>
      <c r="AG1" s="144"/>
    </row>
    <row r="2" spans="1:33" ht="12.75" customHeight="1" x14ac:dyDescent="0.4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3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4"/>
      <c r="AA2" s="144"/>
      <c r="AB2" s="144"/>
      <c r="AC2" s="144"/>
      <c r="AD2" s="144"/>
      <c r="AE2" s="144"/>
      <c r="AF2" s="144"/>
      <c r="AG2" s="144"/>
    </row>
    <row r="3" spans="1:33" ht="26.25" x14ac:dyDescent="0.4">
      <c r="A3" s="145" t="s">
        <v>80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</row>
    <row r="4" spans="1:33" x14ac:dyDescent="0.25">
      <c r="A4" s="147" t="s">
        <v>81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</row>
    <row r="5" spans="1:33" ht="22.5" customHeight="1" x14ac:dyDescent="0.2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4"/>
      <c r="AA5" s="144"/>
      <c r="AB5" s="144"/>
      <c r="AC5" s="144"/>
      <c r="AD5" s="144"/>
      <c r="AE5" s="144"/>
      <c r="AF5" s="144"/>
      <c r="AG5" s="144"/>
    </row>
    <row r="6" spans="1:33" ht="18" x14ac:dyDescent="0.25">
      <c r="A6" s="148" t="s">
        <v>7</v>
      </c>
      <c r="B6" s="139"/>
      <c r="C6" s="139"/>
      <c r="D6" s="139"/>
      <c r="E6" s="139"/>
      <c r="F6" s="141"/>
      <c r="G6" s="148" t="s">
        <v>9</v>
      </c>
      <c r="H6" s="141"/>
      <c r="I6" s="141"/>
      <c r="J6" s="141"/>
      <c r="K6" s="141"/>
      <c r="L6" s="141"/>
      <c r="M6" s="148" t="s">
        <v>20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4"/>
      <c r="AA6" s="144"/>
      <c r="AB6" s="144"/>
      <c r="AC6" s="144"/>
      <c r="AD6" s="144"/>
      <c r="AE6" s="144"/>
      <c r="AF6" s="144"/>
      <c r="AG6" s="144"/>
    </row>
    <row r="7" spans="1:33" ht="18.75" x14ac:dyDescent="0.3">
      <c r="A7" s="148"/>
      <c r="B7" s="141"/>
      <c r="C7" s="141"/>
      <c r="D7" s="141"/>
      <c r="E7" s="141"/>
      <c r="F7" s="141"/>
      <c r="G7" s="148"/>
      <c r="H7" s="141"/>
      <c r="I7" s="141"/>
      <c r="J7" s="141"/>
      <c r="K7" s="141"/>
      <c r="L7" s="141"/>
      <c r="M7" s="148"/>
      <c r="N7" s="149" t="s">
        <v>41</v>
      </c>
      <c r="O7" s="141"/>
      <c r="P7" s="141"/>
      <c r="Q7" s="141"/>
      <c r="R7" s="141"/>
      <c r="S7" s="148"/>
      <c r="T7" s="149" t="s">
        <v>19</v>
      </c>
      <c r="U7" s="141"/>
      <c r="V7" s="141"/>
      <c r="W7" s="141"/>
      <c r="X7" s="141"/>
      <c r="Y7" s="141"/>
      <c r="Z7" s="144"/>
      <c r="AA7" s="144"/>
      <c r="AB7" s="144"/>
      <c r="AC7" s="144"/>
      <c r="AD7" s="144"/>
      <c r="AE7" s="144"/>
      <c r="AF7" s="144"/>
      <c r="AG7" s="144"/>
    </row>
    <row r="8" spans="1:33" ht="25.5" customHeight="1" x14ac:dyDescent="0.25">
      <c r="A8" s="141"/>
      <c r="B8" s="121" t="s">
        <v>37</v>
      </c>
      <c r="C8" s="122"/>
      <c r="D8" s="123"/>
      <c r="E8" s="141"/>
      <c r="F8" s="141"/>
      <c r="G8" s="141"/>
      <c r="H8" s="121" t="s">
        <v>38</v>
      </c>
      <c r="I8" s="122"/>
      <c r="J8" s="123"/>
      <c r="K8" s="141"/>
      <c r="L8" s="141"/>
      <c r="M8" s="141"/>
      <c r="N8" s="121" t="s">
        <v>40</v>
      </c>
      <c r="O8" s="122"/>
      <c r="P8" s="123"/>
      <c r="Q8" s="141"/>
      <c r="R8" s="141"/>
      <c r="S8" s="141"/>
      <c r="T8" s="121" t="s">
        <v>40</v>
      </c>
      <c r="U8" s="122"/>
      <c r="V8" s="123"/>
      <c r="W8" s="141"/>
      <c r="X8" s="141"/>
      <c r="Y8" s="141"/>
      <c r="Z8" s="144"/>
      <c r="AA8" s="144"/>
      <c r="AB8" s="144"/>
      <c r="AC8" s="144"/>
      <c r="AD8" s="144"/>
      <c r="AE8" s="144"/>
      <c r="AF8" s="144"/>
      <c r="AG8" s="144"/>
    </row>
    <row r="9" spans="1:33" ht="33" customHeight="1" x14ac:dyDescent="0.45">
      <c r="A9" s="141"/>
      <c r="B9" s="124" t="s">
        <v>36</v>
      </c>
      <c r="C9" s="138">
        <v>1</v>
      </c>
      <c r="D9" s="125" t="s">
        <v>35</v>
      </c>
      <c r="E9" s="141"/>
      <c r="F9" s="141"/>
      <c r="G9" s="141"/>
      <c r="H9" s="124" t="s">
        <v>36</v>
      </c>
      <c r="I9" s="138">
        <v>1</v>
      </c>
      <c r="J9" s="125" t="s">
        <v>35</v>
      </c>
      <c r="K9" s="141"/>
      <c r="L9" s="141"/>
      <c r="M9" s="141"/>
      <c r="N9" s="124" t="s">
        <v>36</v>
      </c>
      <c r="O9" s="138">
        <v>1</v>
      </c>
      <c r="P9" s="125" t="s">
        <v>35</v>
      </c>
      <c r="Q9" s="141"/>
      <c r="R9" s="141"/>
      <c r="S9" s="141"/>
      <c r="T9" s="124" t="s">
        <v>36</v>
      </c>
      <c r="U9" s="138">
        <v>1</v>
      </c>
      <c r="V9" s="125" t="s">
        <v>35</v>
      </c>
      <c r="W9" s="141"/>
      <c r="X9" s="141"/>
      <c r="Y9" s="141"/>
      <c r="Z9" s="144"/>
      <c r="AA9" s="144"/>
      <c r="AB9" s="144"/>
      <c r="AC9" s="144"/>
      <c r="AD9" s="144"/>
      <c r="AE9" s="144"/>
      <c r="AF9" s="144"/>
      <c r="AG9" s="144"/>
    </row>
    <row r="10" spans="1:33" ht="33" customHeight="1" x14ac:dyDescent="0.35">
      <c r="A10" s="141"/>
      <c r="B10" s="126" t="s">
        <v>33</v>
      </c>
      <c r="C10" s="127">
        <f>ROUND(IF(C9&gt;0.049,C16*C9^C17,C25),2)</f>
        <v>81.61</v>
      </c>
      <c r="D10" s="128" t="s">
        <v>34</v>
      </c>
      <c r="E10" s="141"/>
      <c r="F10" s="141"/>
      <c r="G10" s="141"/>
      <c r="H10" s="126" t="s">
        <v>33</v>
      </c>
      <c r="I10" s="127">
        <f>ROUND(IF(I9&gt;0.011,I16*I9^I17,I25),2)</f>
        <v>70.430000000000007</v>
      </c>
      <c r="J10" s="128" t="s">
        <v>34</v>
      </c>
      <c r="K10" s="141"/>
      <c r="L10" s="141"/>
      <c r="M10" s="141"/>
      <c r="N10" s="129" t="s">
        <v>25</v>
      </c>
      <c r="O10" s="130">
        <f>ROUND(IF(O9&gt;0.005,O16*O9^O17,O25),2)</f>
        <v>43.12</v>
      </c>
      <c r="P10" s="131" t="s">
        <v>34</v>
      </c>
      <c r="Q10" s="141"/>
      <c r="R10" s="141"/>
      <c r="S10" s="141"/>
      <c r="T10" s="129" t="s">
        <v>25</v>
      </c>
      <c r="U10" s="130">
        <f>ROUND(IF(U9&gt;0.005,U16*U9^U17,U25),2)</f>
        <v>29.69</v>
      </c>
      <c r="V10" s="131" t="s">
        <v>34</v>
      </c>
      <c r="W10" s="141"/>
      <c r="X10" s="141"/>
      <c r="Y10" s="141"/>
      <c r="Z10" s="144"/>
      <c r="AA10" s="144"/>
      <c r="AB10" s="144"/>
      <c r="AC10" s="144"/>
      <c r="AD10" s="144"/>
      <c r="AE10" s="144"/>
      <c r="AF10" s="144"/>
      <c r="AG10" s="144"/>
    </row>
    <row r="11" spans="1:33" ht="21.75" thickBot="1" x14ac:dyDescent="0.4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32" t="s">
        <v>39</v>
      </c>
      <c r="O11" s="133">
        <f>ROUND(IF(O9&gt;0.005,P16*O9^P17,O34),2)</f>
        <v>45.39</v>
      </c>
      <c r="P11" s="134" t="s">
        <v>34</v>
      </c>
      <c r="Q11" s="141"/>
      <c r="R11" s="141"/>
      <c r="S11" s="141"/>
      <c r="T11" s="132" t="s">
        <v>39</v>
      </c>
      <c r="U11" s="133">
        <f>ROUND(IF(U9&gt;0.005,V16*U9^V17,O34),2)</f>
        <v>45.39</v>
      </c>
      <c r="V11" s="134" t="s">
        <v>34</v>
      </c>
      <c r="W11" s="141"/>
      <c r="X11" s="141"/>
      <c r="Y11" s="141"/>
      <c r="Z11" s="144"/>
      <c r="AA11" s="144"/>
      <c r="AB11" s="144"/>
      <c r="AC11" s="144"/>
      <c r="AD11" s="144"/>
      <c r="AE11" s="144"/>
      <c r="AF11" s="144"/>
      <c r="AG11" s="144"/>
    </row>
    <row r="12" spans="1:33" ht="23.25" x14ac:dyDescent="0.35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35" t="s">
        <v>33</v>
      </c>
      <c r="O12" s="136">
        <f>SUM(O10:O11)</f>
        <v>88.509999999999991</v>
      </c>
      <c r="P12" s="137" t="s">
        <v>34</v>
      </c>
      <c r="Q12" s="141"/>
      <c r="R12" s="141"/>
      <c r="S12" s="141"/>
      <c r="T12" s="135" t="s">
        <v>33</v>
      </c>
      <c r="U12" s="136">
        <f>SUM(U10:U11)</f>
        <v>75.08</v>
      </c>
      <c r="V12" s="137" t="s">
        <v>34</v>
      </c>
      <c r="W12" s="141"/>
      <c r="X12" s="141"/>
      <c r="Y12" s="141"/>
      <c r="Z12" s="144"/>
      <c r="AA12" s="144"/>
      <c r="AB12" s="144"/>
      <c r="AC12" s="144"/>
      <c r="AD12" s="144"/>
      <c r="AE12" s="144"/>
      <c r="AF12" s="144"/>
      <c r="AG12" s="144"/>
    </row>
    <row r="13" spans="1:33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4"/>
      <c r="AA13" s="144"/>
      <c r="AB13" s="144"/>
      <c r="AC13" s="144"/>
      <c r="AD13" s="144"/>
      <c r="AE13" s="144"/>
      <c r="AF13" s="144"/>
      <c r="AG13" s="144"/>
    </row>
    <row r="14" spans="1:33" ht="19.5" hidden="1" thickBot="1" x14ac:dyDescent="0.3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68"/>
      <c r="P14" s="168"/>
      <c r="Q14" s="168"/>
      <c r="R14" s="141"/>
      <c r="S14" s="141"/>
      <c r="T14" s="141"/>
      <c r="U14" s="141"/>
      <c r="V14" s="141"/>
      <c r="W14" s="141"/>
      <c r="X14" s="141"/>
      <c r="Y14" s="141"/>
      <c r="Z14" s="144"/>
      <c r="AA14" s="144"/>
      <c r="AB14" s="144"/>
      <c r="AC14" s="144"/>
      <c r="AD14" s="144"/>
      <c r="AE14" s="144"/>
      <c r="AF14" s="144"/>
      <c r="AG14" s="144"/>
    </row>
    <row r="15" spans="1:33" ht="19.5" hidden="1" thickBot="1" x14ac:dyDescent="0.35">
      <c r="A15" s="141"/>
      <c r="B15" s="141"/>
      <c r="C15" s="168" t="s">
        <v>25</v>
      </c>
      <c r="D15" s="141"/>
      <c r="E15" s="141"/>
      <c r="F15" s="141"/>
      <c r="G15" s="141"/>
      <c r="H15" s="141"/>
      <c r="I15" s="168" t="s">
        <v>25</v>
      </c>
      <c r="J15" s="141"/>
      <c r="K15" s="141"/>
      <c r="L15" s="141"/>
      <c r="M15" s="141"/>
      <c r="N15" s="169"/>
      <c r="O15" s="170" t="s">
        <v>25</v>
      </c>
      <c r="P15" s="170" t="s">
        <v>39</v>
      </c>
      <c r="Q15" s="170"/>
      <c r="R15" s="141"/>
      <c r="S15" s="141"/>
      <c r="T15" s="141"/>
      <c r="U15" s="168" t="s">
        <v>25</v>
      </c>
      <c r="V15" s="168" t="s">
        <v>39</v>
      </c>
      <c r="W15" s="141"/>
      <c r="X15" s="141"/>
      <c r="Y15" s="141"/>
      <c r="Z15" s="144"/>
      <c r="AA15" s="144"/>
      <c r="AB15" s="144"/>
      <c r="AC15" s="144"/>
      <c r="AD15" s="144"/>
      <c r="AE15" s="144"/>
      <c r="AF15" s="144"/>
      <c r="AG15" s="144"/>
    </row>
    <row r="16" spans="1:33" ht="18.75" hidden="1" thickBot="1" x14ac:dyDescent="0.3">
      <c r="A16" s="141"/>
      <c r="B16" s="169" t="s">
        <v>22</v>
      </c>
      <c r="C16" s="170">
        <f>ROUND(EXP((1/E23)*SUM(C27:E27)-(C17/E23)*SUM(C26:E26)),3)</f>
        <v>81.614000000000004</v>
      </c>
      <c r="D16" s="141"/>
      <c r="E16" s="141"/>
      <c r="F16" s="141"/>
      <c r="G16" s="141"/>
      <c r="H16" s="169" t="s">
        <v>22</v>
      </c>
      <c r="I16" s="170">
        <f>ROUND(EXP((1/K23)*SUM(I27:K27)-(I17/K23)*SUM(I26:K26)),3)</f>
        <v>70.427000000000007</v>
      </c>
      <c r="J16" s="141"/>
      <c r="K16" s="141"/>
      <c r="L16" s="141"/>
      <c r="M16" s="141"/>
      <c r="N16" s="171" t="s">
        <v>22</v>
      </c>
      <c r="O16" s="172">
        <f>ROUND(EXP((1/Q23)*SUM(O27:Q27)-(O17/Q23)*SUM(O26:Q26)),3)</f>
        <v>43.122</v>
      </c>
      <c r="P16" s="172">
        <f>ROUND(EXP((1/Q32)*SUM(O36:Q36)-(P17/Q32)*SUM(O35:Q35)),3)</f>
        <v>45.387</v>
      </c>
      <c r="Q16" s="172"/>
      <c r="R16" s="141"/>
      <c r="S16" s="141"/>
      <c r="T16" s="169" t="s">
        <v>22</v>
      </c>
      <c r="U16" s="170">
        <f>ROUND(EXP((1/W23)*SUM(U27:W27)-(U17/W23)*SUM(U26:W26)),3)</f>
        <v>29.693999999999999</v>
      </c>
      <c r="V16" s="170">
        <f>P16</f>
        <v>45.387</v>
      </c>
      <c r="W16" s="141"/>
      <c r="X16" s="141"/>
      <c r="Y16" s="141"/>
      <c r="Z16" s="144"/>
      <c r="AA16" s="144"/>
      <c r="AB16" s="144"/>
      <c r="AC16" s="144"/>
      <c r="AD16" s="144"/>
      <c r="AE16" s="144"/>
      <c r="AF16" s="144"/>
      <c r="AG16" s="144"/>
    </row>
    <row r="17" spans="1:33" ht="18.75" hidden="1" thickBot="1" x14ac:dyDescent="0.3">
      <c r="A17" s="141"/>
      <c r="B17" s="171" t="s">
        <v>23</v>
      </c>
      <c r="C17" s="172">
        <f>ROUND((SUM(C28:E28)-(1/E23)*SUM(C26:E26)*SUM(C27:E27))/(SUM(C29:E29)-(1/E23)*SUM(C26:E26)^2),3)</f>
        <v>-8.8999999999999996E-2</v>
      </c>
      <c r="D17" s="141"/>
      <c r="E17" s="141"/>
      <c r="F17" s="141"/>
      <c r="G17" s="141"/>
      <c r="H17" s="171" t="s">
        <v>23</v>
      </c>
      <c r="I17" s="172">
        <f>ROUND((SUM(I28:K28)-(1/K23)*SUM(I26:K26)*SUM(I27:K27))/(SUM(I29:K29)-(1/K23)*SUM(I26:K26)^2),3)</f>
        <v>-0.06</v>
      </c>
      <c r="J17" s="141"/>
      <c r="K17" s="141"/>
      <c r="L17" s="141"/>
      <c r="M17" s="141"/>
      <c r="N17" s="141" t="s">
        <v>23</v>
      </c>
      <c r="O17" s="141">
        <f>ROUND((SUM(O28:Q28)-(1/Q23)*SUM(O26:Q26)*SUM(O27:Q27))/(SUM(O29:Q29)-(1/Q23)*SUM(O26:Q26)^2),3)</f>
        <v>-0.17199999999999999</v>
      </c>
      <c r="P17" s="141">
        <f>ROUND((SUM(O37:Q37)-(1/Q32)*SUM(O35:Q35)*SUM(O36:Q36))/(SUM(O38:Q38)-(1/Q32)*SUM(O35:Q35)^2),3)</f>
        <v>-5.0999999999999997E-2</v>
      </c>
      <c r="Q17" s="141"/>
      <c r="R17" s="141"/>
      <c r="S17" s="141"/>
      <c r="T17" s="171" t="s">
        <v>23</v>
      </c>
      <c r="U17" s="172">
        <f>ROUND((SUM(U28:W28)-(1/W23)*SUM(U26:W26)*SUM(U27:W27))/(SUM(U29:W29)-(1/W23)*SUM(U26:W26)^2),3)</f>
        <v>-0.17100000000000001</v>
      </c>
      <c r="V17" s="172">
        <f>P17</f>
        <v>-5.0999999999999997E-2</v>
      </c>
      <c r="W17" s="141"/>
      <c r="X17" s="141"/>
      <c r="Y17" s="141"/>
      <c r="Z17" s="144"/>
      <c r="AA17" s="144"/>
      <c r="AB17" s="144"/>
      <c r="AC17" s="144"/>
      <c r="AD17" s="144"/>
      <c r="AE17" s="144"/>
      <c r="AF17" s="144"/>
      <c r="AG17" s="144"/>
    </row>
    <row r="18" spans="1:33" hidden="1" x14ac:dyDescent="0.2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4"/>
      <c r="AA18" s="144"/>
      <c r="AB18" s="144"/>
      <c r="AC18" s="144"/>
      <c r="AD18" s="144"/>
      <c r="AE18" s="144"/>
      <c r="AF18" s="144"/>
      <c r="AG18" s="144"/>
    </row>
    <row r="19" spans="1:33" hidden="1" x14ac:dyDescent="0.2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4"/>
      <c r="AA19" s="144"/>
      <c r="AB19" s="144"/>
      <c r="AC19" s="144"/>
      <c r="AD19" s="144"/>
      <c r="AE19" s="144"/>
      <c r="AF19" s="144"/>
      <c r="AG19" s="144"/>
    </row>
    <row r="20" spans="1:33" hidden="1" x14ac:dyDescent="0.2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4"/>
      <c r="AA20" s="144"/>
      <c r="AB20" s="144"/>
      <c r="AC20" s="144"/>
      <c r="AD20" s="144"/>
      <c r="AE20" s="144"/>
      <c r="AF20" s="144"/>
      <c r="AG20" s="144"/>
    </row>
    <row r="21" spans="1:33" ht="15.75" hidden="1" x14ac:dyDescent="0.25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52"/>
      <c r="O21" s="152"/>
      <c r="P21" s="152"/>
      <c r="Q21" s="152"/>
      <c r="R21" s="141"/>
      <c r="S21" s="141"/>
      <c r="T21" s="141"/>
      <c r="U21" s="141"/>
      <c r="V21" s="141"/>
      <c r="W21" s="141"/>
      <c r="X21" s="141"/>
      <c r="Y21" s="141"/>
      <c r="Z21" s="144"/>
      <c r="AA21" s="144"/>
      <c r="AB21" s="144"/>
      <c r="AC21" s="144"/>
      <c r="AD21" s="144"/>
      <c r="AE21" s="144"/>
      <c r="AF21" s="144"/>
      <c r="AG21" s="144"/>
    </row>
    <row r="22" spans="1:33" s="35" customFormat="1" ht="16.5" hidden="1" thickBot="1" x14ac:dyDescent="0.3">
      <c r="A22" s="150" t="s">
        <v>24</v>
      </c>
      <c r="B22" s="152"/>
      <c r="C22" s="152"/>
      <c r="D22" s="152"/>
      <c r="E22" s="152"/>
      <c r="F22" s="152"/>
      <c r="G22" s="150" t="s">
        <v>24</v>
      </c>
      <c r="H22" s="152"/>
      <c r="I22" s="152"/>
      <c r="J22" s="152"/>
      <c r="K22" s="152"/>
      <c r="L22" s="152"/>
      <c r="M22" s="150" t="s">
        <v>24</v>
      </c>
      <c r="N22" s="173"/>
      <c r="O22" s="153"/>
      <c r="P22" s="153"/>
      <c r="Q22" s="153"/>
      <c r="R22" s="152"/>
      <c r="S22" s="150" t="s">
        <v>24</v>
      </c>
      <c r="T22" s="152"/>
      <c r="U22" s="152"/>
      <c r="V22" s="152"/>
      <c r="W22" s="152"/>
      <c r="X22" s="152"/>
      <c r="Y22" s="152"/>
      <c r="Z22" s="166"/>
      <c r="AA22" s="166"/>
      <c r="AB22" s="166"/>
      <c r="AC22" s="166"/>
      <c r="AD22" s="166"/>
      <c r="AE22" s="166"/>
      <c r="AF22" s="166"/>
      <c r="AG22" s="166"/>
    </row>
    <row r="23" spans="1:33" ht="15.75" hidden="1" thickBot="1" x14ac:dyDescent="0.3">
      <c r="A23" s="141"/>
      <c r="B23" s="173" t="s">
        <v>25</v>
      </c>
      <c r="C23" s="153">
        <v>1</v>
      </c>
      <c r="D23" s="153">
        <v>2</v>
      </c>
      <c r="E23" s="153">
        <v>3</v>
      </c>
      <c r="F23" s="141"/>
      <c r="G23" s="141"/>
      <c r="H23" s="173" t="s">
        <v>25</v>
      </c>
      <c r="I23" s="153">
        <v>1</v>
      </c>
      <c r="J23" s="153">
        <v>2</v>
      </c>
      <c r="K23" s="153">
        <v>3</v>
      </c>
      <c r="L23" s="141"/>
      <c r="M23" s="141"/>
      <c r="N23" s="174" t="s">
        <v>25</v>
      </c>
      <c r="O23" s="175">
        <v>1</v>
      </c>
      <c r="P23" s="175">
        <v>2</v>
      </c>
      <c r="Q23" s="175">
        <v>3</v>
      </c>
      <c r="R23" s="141"/>
      <c r="S23" s="141"/>
      <c r="T23" s="173" t="s">
        <v>25</v>
      </c>
      <c r="U23" s="153">
        <v>1</v>
      </c>
      <c r="V23" s="153">
        <v>2</v>
      </c>
      <c r="W23" s="153">
        <v>3</v>
      </c>
      <c r="X23" s="141"/>
      <c r="Y23" s="141"/>
      <c r="Z23" s="144"/>
      <c r="AA23" s="144"/>
      <c r="AB23" s="144"/>
      <c r="AC23" s="144"/>
      <c r="AD23" s="144"/>
      <c r="AE23" s="144"/>
      <c r="AF23" s="144"/>
      <c r="AG23" s="144"/>
    </row>
    <row r="24" spans="1:33" ht="18.75" hidden="1" thickBot="1" x14ac:dyDescent="0.4">
      <c r="A24" s="142" t="s">
        <v>32</v>
      </c>
      <c r="B24" s="174" t="s">
        <v>26</v>
      </c>
      <c r="C24" s="175">
        <v>0.05</v>
      </c>
      <c r="D24" s="176">
        <v>0.5</v>
      </c>
      <c r="E24" s="154">
        <v>2</v>
      </c>
      <c r="F24" s="141"/>
      <c r="G24" s="142" t="s">
        <v>32</v>
      </c>
      <c r="H24" s="174" t="s">
        <v>26</v>
      </c>
      <c r="I24" s="175">
        <v>1.0999999999999999E-2</v>
      </c>
      <c r="J24" s="175">
        <v>0.5</v>
      </c>
      <c r="K24" s="161">
        <v>2</v>
      </c>
      <c r="L24" s="141"/>
      <c r="M24" s="142" t="s">
        <v>32</v>
      </c>
      <c r="N24" s="174" t="s">
        <v>26</v>
      </c>
      <c r="O24" s="162">
        <v>5.0000000000000001E-3</v>
      </c>
      <c r="P24" s="162">
        <v>3</v>
      </c>
      <c r="Q24" s="162">
        <v>10</v>
      </c>
      <c r="R24" s="141"/>
      <c r="S24" s="142" t="s">
        <v>32</v>
      </c>
      <c r="T24" s="174" t="s">
        <v>26</v>
      </c>
      <c r="U24" s="175">
        <v>5.0000000000000001E-3</v>
      </c>
      <c r="V24" s="175">
        <v>3</v>
      </c>
      <c r="W24" s="161">
        <v>10</v>
      </c>
      <c r="X24" s="141"/>
      <c r="Y24" s="141"/>
      <c r="Z24" s="144"/>
      <c r="AA24" s="144"/>
      <c r="AB24" s="144"/>
      <c r="AC24" s="144"/>
      <c r="AD24" s="144"/>
      <c r="AE24" s="144"/>
      <c r="AF24" s="144"/>
      <c r="AG24" s="144"/>
    </row>
    <row r="25" spans="1:33" ht="15.75" hidden="1" thickBot="1" x14ac:dyDescent="0.3">
      <c r="A25" s="142" t="s">
        <v>25</v>
      </c>
      <c r="B25" s="174" t="s">
        <v>27</v>
      </c>
      <c r="C25" s="162">
        <f>RSEE_razredi!C6</f>
        <v>107.7</v>
      </c>
      <c r="D25" s="162">
        <f>RSEE_razredi!D6</f>
        <v>84.28</v>
      </c>
      <c r="E25" s="155">
        <f>RSEE_razredi!E6</f>
        <v>78.19</v>
      </c>
      <c r="F25" s="141"/>
      <c r="G25" s="142" t="s">
        <v>25</v>
      </c>
      <c r="H25" s="174" t="s">
        <v>27</v>
      </c>
      <c r="I25" s="162">
        <f>RSEE_razredi!C8</f>
        <v>91.8</v>
      </c>
      <c r="J25" s="162">
        <f>RSEE_razredi!D8</f>
        <v>75</v>
      </c>
      <c r="K25" s="162">
        <f>RSEE_razredi!E8</f>
        <v>66.5</v>
      </c>
      <c r="L25" s="141"/>
      <c r="M25" s="142" t="s">
        <v>25</v>
      </c>
      <c r="N25" s="177" t="s">
        <v>27</v>
      </c>
      <c r="O25" s="178">
        <f>RSEE_razredi!C21</f>
        <v>107.47</v>
      </c>
      <c r="P25" s="178">
        <f>RSEE_razredi!E21</f>
        <v>35.57</v>
      </c>
      <c r="Q25" s="178">
        <f>RSEE_razredi!F21</f>
        <v>29.07</v>
      </c>
      <c r="R25" s="141"/>
      <c r="S25" s="142" t="s">
        <v>25</v>
      </c>
      <c r="T25" s="174" t="s">
        <v>27</v>
      </c>
      <c r="U25" s="162">
        <f>RSEE_razredi!C22</f>
        <v>73.760000000000005</v>
      </c>
      <c r="V25" s="162">
        <f>RSEE_razredi!E22</f>
        <v>23.95</v>
      </c>
      <c r="W25" s="155">
        <f>RSEE_razredi!F22</f>
        <v>20.5</v>
      </c>
      <c r="X25" s="141"/>
      <c r="Y25" s="141"/>
      <c r="Z25" s="144"/>
      <c r="AA25" s="144"/>
      <c r="AB25" s="144"/>
      <c r="AC25" s="144"/>
      <c r="AD25" s="144"/>
      <c r="AE25" s="144"/>
      <c r="AF25" s="144"/>
      <c r="AG25" s="144"/>
    </row>
    <row r="26" spans="1:33" hidden="1" x14ac:dyDescent="0.25">
      <c r="A26" s="141"/>
      <c r="B26" s="177" t="s">
        <v>28</v>
      </c>
      <c r="C26" s="178">
        <f t="shared" ref="C26:E27" si="0">LN(C24)</f>
        <v>-2.9957322735539909</v>
      </c>
      <c r="D26" s="178">
        <f t="shared" si="0"/>
        <v>-0.69314718055994529</v>
      </c>
      <c r="E26" s="156">
        <f t="shared" si="0"/>
        <v>0.69314718055994529</v>
      </c>
      <c r="F26" s="141"/>
      <c r="G26" s="141"/>
      <c r="H26" s="177" t="s">
        <v>28</v>
      </c>
      <c r="I26" s="178">
        <f t="shared" ref="I26:K27" si="1">LN(I24)</f>
        <v>-4.5098600061837661</v>
      </c>
      <c r="J26" s="178">
        <f t="shared" si="1"/>
        <v>-0.69314718055994529</v>
      </c>
      <c r="K26" s="156">
        <f t="shared" si="1"/>
        <v>0.69314718055994529</v>
      </c>
      <c r="L26" s="141"/>
      <c r="M26" s="141"/>
      <c r="N26" s="179" t="s">
        <v>28</v>
      </c>
      <c r="O26" s="180">
        <f t="shared" ref="O26:Q27" si="2">LN(O24)</f>
        <v>-5.2983173665480363</v>
      </c>
      <c r="P26" s="180">
        <f t="shared" si="2"/>
        <v>1.0986122886681098</v>
      </c>
      <c r="Q26" s="180">
        <f t="shared" si="2"/>
        <v>2.3025850929940459</v>
      </c>
      <c r="R26" s="141"/>
      <c r="S26" s="141"/>
      <c r="T26" s="177" t="s">
        <v>28</v>
      </c>
      <c r="U26" s="178">
        <f t="shared" ref="U26:W27" si="3">LN(U24)</f>
        <v>-5.2983173665480363</v>
      </c>
      <c r="V26" s="178">
        <f t="shared" si="3"/>
        <v>1.0986122886681098</v>
      </c>
      <c r="W26" s="156">
        <f t="shared" si="3"/>
        <v>2.3025850929940459</v>
      </c>
      <c r="X26" s="141"/>
      <c r="Y26" s="141"/>
      <c r="Z26" s="144"/>
      <c r="AA26" s="144"/>
      <c r="AB26" s="144"/>
      <c r="AC26" s="144"/>
      <c r="AD26" s="144"/>
      <c r="AE26" s="144"/>
      <c r="AF26" s="144"/>
      <c r="AG26" s="144"/>
    </row>
    <row r="27" spans="1:33" hidden="1" x14ac:dyDescent="0.25">
      <c r="A27" s="141"/>
      <c r="B27" s="179" t="s">
        <v>29</v>
      </c>
      <c r="C27" s="180">
        <f t="shared" si="0"/>
        <v>4.6793495841623427</v>
      </c>
      <c r="D27" s="180">
        <f t="shared" si="0"/>
        <v>4.4341445889359887</v>
      </c>
      <c r="E27" s="157">
        <f t="shared" si="0"/>
        <v>4.3591417621364226</v>
      </c>
      <c r="F27" s="141"/>
      <c r="G27" s="141"/>
      <c r="H27" s="179" t="s">
        <v>29</v>
      </c>
      <c r="I27" s="180">
        <f t="shared" si="1"/>
        <v>4.5196122976264448</v>
      </c>
      <c r="J27" s="180">
        <f t="shared" si="1"/>
        <v>4.3174881135363101</v>
      </c>
      <c r="K27" s="157">
        <f t="shared" si="1"/>
        <v>4.1972019476618083</v>
      </c>
      <c r="L27" s="141"/>
      <c r="M27" s="141"/>
      <c r="N27" s="179" t="s">
        <v>29</v>
      </c>
      <c r="O27" s="180">
        <f t="shared" si="2"/>
        <v>4.6772117388530621</v>
      </c>
      <c r="P27" s="180">
        <f t="shared" si="2"/>
        <v>3.571502585960364</v>
      </c>
      <c r="Q27" s="180">
        <f t="shared" si="2"/>
        <v>3.3697067145707846</v>
      </c>
      <c r="R27" s="141"/>
      <c r="S27" s="141"/>
      <c r="T27" s="179" t="s">
        <v>29</v>
      </c>
      <c r="U27" s="180">
        <f t="shared" si="3"/>
        <v>4.3008165792483384</v>
      </c>
      <c r="V27" s="180">
        <f t="shared" si="3"/>
        <v>3.1759683238569241</v>
      </c>
      <c r="W27" s="157">
        <f t="shared" si="3"/>
        <v>3.0204248861443626</v>
      </c>
      <c r="X27" s="141"/>
      <c r="Y27" s="141"/>
      <c r="Z27" s="144"/>
      <c r="AA27" s="144"/>
      <c r="AB27" s="144"/>
      <c r="AC27" s="144"/>
      <c r="AD27" s="144"/>
      <c r="AE27" s="144"/>
      <c r="AF27" s="144"/>
      <c r="AG27" s="144"/>
    </row>
    <row r="28" spans="1:33" hidden="1" x14ac:dyDescent="0.25">
      <c r="A28" s="141"/>
      <c r="B28" s="179" t="s">
        <v>30</v>
      </c>
      <c r="C28" s="180">
        <f>C27*C26</f>
        <v>-14.018078568516577</v>
      </c>
      <c r="D28" s="180">
        <f>D27*D26</f>
        <v>-3.073514820016118</v>
      </c>
      <c r="E28" s="157">
        <f>E27*E26</f>
        <v>3.0215268220859728</v>
      </c>
      <c r="F28" s="141"/>
      <c r="G28" s="141"/>
      <c r="H28" s="179" t="s">
        <v>30</v>
      </c>
      <c r="I28" s="180">
        <f>I27*I26</f>
        <v>-20.382818744521824</v>
      </c>
      <c r="J28" s="180">
        <f>J27*J26</f>
        <v>-2.9926547129987702</v>
      </c>
      <c r="K28" s="157">
        <f>K27*K26</f>
        <v>2.9092786962624935</v>
      </c>
      <c r="L28" s="141"/>
      <c r="M28" s="141"/>
      <c r="N28" s="179" t="s">
        <v>30</v>
      </c>
      <c r="O28" s="180">
        <f>O27*O26</f>
        <v>-24.781352182987519</v>
      </c>
      <c r="P28" s="180">
        <f>P27*P26</f>
        <v>3.9236966299459879</v>
      </c>
      <c r="Q28" s="180">
        <f>Q27*Q26</f>
        <v>7.7590364487326307</v>
      </c>
      <c r="R28" s="141"/>
      <c r="S28" s="141"/>
      <c r="T28" s="179" t="s">
        <v>30</v>
      </c>
      <c r="U28" s="180">
        <f>U27*U26</f>
        <v>-22.787091172169191</v>
      </c>
      <c r="V28" s="180">
        <f>V27*V26</f>
        <v>3.4891578290098759</v>
      </c>
      <c r="W28" s="157">
        <f>W27*W26</f>
        <v>6.954785317344248</v>
      </c>
      <c r="X28" s="141"/>
      <c r="Y28" s="141"/>
      <c r="Z28" s="144"/>
      <c r="AA28" s="144"/>
      <c r="AB28" s="144"/>
      <c r="AC28" s="144"/>
      <c r="AD28" s="144"/>
      <c r="AE28" s="144"/>
      <c r="AF28" s="144"/>
      <c r="AG28" s="144"/>
    </row>
    <row r="29" spans="1:33" ht="15.75" hidden="1" thickBot="1" x14ac:dyDescent="0.3">
      <c r="A29" s="141"/>
      <c r="B29" s="179" t="s">
        <v>31</v>
      </c>
      <c r="C29" s="180">
        <f t="shared" ref="C29:E30" si="4">C26*C26</f>
        <v>8.9744118548129634</v>
      </c>
      <c r="D29" s="180">
        <f t="shared" si="4"/>
        <v>0.48045301391820139</v>
      </c>
      <c r="E29" s="157">
        <f t="shared" si="4"/>
        <v>0.48045301391820139</v>
      </c>
      <c r="F29" s="141"/>
      <c r="G29" s="141"/>
      <c r="H29" s="179" t="s">
        <v>31</v>
      </c>
      <c r="I29" s="180">
        <f t="shared" ref="I29:K30" si="5">I26*I26</f>
        <v>20.338837275375838</v>
      </c>
      <c r="J29" s="180">
        <f t="shared" si="5"/>
        <v>0.48045301391820139</v>
      </c>
      <c r="K29" s="157">
        <f t="shared" si="5"/>
        <v>0.48045301391820139</v>
      </c>
      <c r="L29" s="141"/>
      <c r="M29" s="141"/>
      <c r="N29" s="181" t="s">
        <v>31</v>
      </c>
      <c r="O29" s="182">
        <f t="shared" ref="O29:Q30" si="6">O26*O26</f>
        <v>28.072166916664518</v>
      </c>
      <c r="P29" s="182">
        <f t="shared" si="6"/>
        <v>1.2069489608125821</v>
      </c>
      <c r="Q29" s="182">
        <f t="shared" si="6"/>
        <v>5.3018981104783993</v>
      </c>
      <c r="R29" s="141"/>
      <c r="S29" s="141"/>
      <c r="T29" s="179" t="s">
        <v>31</v>
      </c>
      <c r="U29" s="180">
        <f t="shared" ref="U29:W30" si="7">U26*U26</f>
        <v>28.072166916664518</v>
      </c>
      <c r="V29" s="180">
        <f t="shared" si="7"/>
        <v>1.2069489608125821</v>
      </c>
      <c r="W29" s="157">
        <f t="shared" si="7"/>
        <v>5.3018981104783993</v>
      </c>
      <c r="X29" s="141"/>
      <c r="Y29" s="141"/>
      <c r="Z29" s="144"/>
      <c r="AA29" s="144"/>
      <c r="AB29" s="144"/>
      <c r="AC29" s="144"/>
      <c r="AD29" s="144"/>
      <c r="AE29" s="144"/>
      <c r="AF29" s="144"/>
      <c r="AG29" s="144"/>
    </row>
    <row r="30" spans="1:33" ht="15.75" hidden="1" thickBot="1" x14ac:dyDescent="0.3">
      <c r="A30" s="141"/>
      <c r="B30" s="181" t="s">
        <v>31</v>
      </c>
      <c r="C30" s="182">
        <f t="shared" si="4"/>
        <v>21.896312530800291</v>
      </c>
      <c r="D30" s="182">
        <f t="shared" si="4"/>
        <v>19.66163823559031</v>
      </c>
      <c r="E30" s="158">
        <f t="shared" si="4"/>
        <v>19.002116902401834</v>
      </c>
      <c r="F30" s="141"/>
      <c r="G30" s="141"/>
      <c r="H30" s="181" t="s">
        <v>31</v>
      </c>
      <c r="I30" s="182">
        <f t="shared" si="5"/>
        <v>20.42689532085619</v>
      </c>
      <c r="J30" s="182">
        <f t="shared" si="5"/>
        <v>18.640703610527325</v>
      </c>
      <c r="K30" s="158">
        <f t="shared" si="5"/>
        <v>17.616504189456077</v>
      </c>
      <c r="L30" s="141"/>
      <c r="M30" s="141"/>
      <c r="N30" s="159" t="s">
        <v>31</v>
      </c>
      <c r="O30" s="183">
        <f t="shared" si="6"/>
        <v>21.876309650064883</v>
      </c>
      <c r="P30" s="159">
        <f t="shared" si="6"/>
        <v>12.755630721521568</v>
      </c>
      <c r="Q30" s="159">
        <f t="shared" si="6"/>
        <v>11.354923342223431</v>
      </c>
      <c r="R30" s="141"/>
      <c r="S30" s="141"/>
      <c r="T30" s="181" t="s">
        <v>31</v>
      </c>
      <c r="U30" s="182">
        <f t="shared" si="7"/>
        <v>18.497023248337378</v>
      </c>
      <c r="V30" s="182">
        <f t="shared" si="7"/>
        <v>10.08677479414256</v>
      </c>
      <c r="W30" s="158">
        <f t="shared" si="7"/>
        <v>9.1229664928401863</v>
      </c>
      <c r="X30" s="141"/>
      <c r="Y30" s="141"/>
      <c r="Z30" s="144"/>
      <c r="AA30" s="144"/>
      <c r="AB30" s="144"/>
      <c r="AC30" s="144"/>
      <c r="AD30" s="144"/>
      <c r="AE30" s="144"/>
      <c r="AF30" s="144"/>
      <c r="AG30" s="144"/>
    </row>
    <row r="31" spans="1:33" ht="15.75" hidden="1" thickBot="1" x14ac:dyDescent="0.3">
      <c r="A31" s="141"/>
      <c r="B31" s="159"/>
      <c r="C31" s="183"/>
      <c r="D31" s="159"/>
      <c r="E31" s="159"/>
      <c r="F31" s="141"/>
      <c r="G31" s="141"/>
      <c r="H31" s="159"/>
      <c r="I31" s="183"/>
      <c r="J31" s="159"/>
      <c r="K31" s="159"/>
      <c r="L31" s="141"/>
      <c r="M31" s="141"/>
      <c r="N31" s="173"/>
      <c r="O31" s="153"/>
      <c r="P31" s="153"/>
      <c r="Q31" s="153"/>
      <c r="R31" s="141"/>
      <c r="S31" s="141"/>
      <c r="T31" s="159"/>
      <c r="U31" s="183"/>
      <c r="V31" s="159"/>
      <c r="W31" s="159"/>
      <c r="X31" s="141"/>
      <c r="Y31" s="141"/>
      <c r="Z31" s="144"/>
      <c r="AA31" s="144"/>
      <c r="AB31" s="144"/>
      <c r="AC31" s="144"/>
      <c r="AD31" s="144"/>
      <c r="AE31" s="144"/>
      <c r="AF31" s="144"/>
      <c r="AG31" s="144"/>
    </row>
    <row r="32" spans="1:33" s="36" customFormat="1" ht="19.5" hidden="1" thickBot="1" x14ac:dyDescent="0.35">
      <c r="A32" s="151"/>
      <c r="B32" s="151"/>
      <c r="C32" s="151"/>
      <c r="D32" s="160"/>
      <c r="E32" s="160"/>
      <c r="F32" s="151"/>
      <c r="G32" s="151"/>
      <c r="H32" s="151"/>
      <c r="I32" s="151"/>
      <c r="J32" s="160"/>
      <c r="K32" s="160"/>
      <c r="L32" s="151"/>
      <c r="M32" s="141"/>
      <c r="N32" s="174" t="s">
        <v>39</v>
      </c>
      <c r="O32" s="175">
        <v>1</v>
      </c>
      <c r="P32" s="175">
        <v>2</v>
      </c>
      <c r="Q32" s="175">
        <v>3</v>
      </c>
      <c r="R32" s="151"/>
      <c r="S32" s="141"/>
      <c r="T32" s="141"/>
      <c r="U32" s="141"/>
      <c r="V32" s="141"/>
      <c r="W32" s="141"/>
      <c r="X32" s="151"/>
      <c r="Y32" s="151"/>
      <c r="Z32" s="167"/>
      <c r="AA32" s="167"/>
      <c r="AB32" s="167"/>
      <c r="AC32" s="167"/>
      <c r="AD32" s="167"/>
      <c r="AE32" s="167"/>
      <c r="AF32" s="167"/>
      <c r="AG32" s="167"/>
    </row>
    <row r="33" spans="1:33" s="36" customFormat="1" ht="20.25" hidden="1" thickBot="1" x14ac:dyDescent="0.4">
      <c r="A33" s="151"/>
      <c r="B33" s="151"/>
      <c r="C33" s="151"/>
      <c r="D33" s="160"/>
      <c r="E33" s="160"/>
      <c r="F33" s="151"/>
      <c r="G33" s="151"/>
      <c r="H33" s="151"/>
      <c r="I33" s="151"/>
      <c r="J33" s="160"/>
      <c r="K33" s="160"/>
      <c r="L33" s="151"/>
      <c r="M33" s="142" t="s">
        <v>32</v>
      </c>
      <c r="N33" s="174" t="s">
        <v>26</v>
      </c>
      <c r="O33" s="162">
        <v>5.0000000000000001E-3</v>
      </c>
      <c r="P33" s="162">
        <v>3</v>
      </c>
      <c r="Q33" s="162">
        <v>10</v>
      </c>
      <c r="R33" s="151"/>
      <c r="S33" s="141"/>
      <c r="T33" s="141"/>
      <c r="U33" s="141"/>
      <c r="V33" s="141"/>
      <c r="W33" s="141"/>
      <c r="X33" s="151"/>
      <c r="Y33" s="151"/>
      <c r="Z33" s="167"/>
      <c r="AA33" s="167"/>
      <c r="AB33" s="167"/>
      <c r="AC33" s="167"/>
      <c r="AD33" s="167"/>
      <c r="AE33" s="167"/>
      <c r="AF33" s="167"/>
      <c r="AG33" s="167"/>
    </row>
    <row r="34" spans="1:33" hidden="1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2" t="s">
        <v>39</v>
      </c>
      <c r="N34" s="177" t="s">
        <v>27</v>
      </c>
      <c r="O34" s="178">
        <f>RSEE_razredi!G21</f>
        <v>59.26</v>
      </c>
      <c r="P34" s="178">
        <f>RSEE_razredi!I21</f>
        <v>44.28</v>
      </c>
      <c r="Q34" s="178">
        <f>RSEE_razredi!J21</f>
        <v>39.25</v>
      </c>
      <c r="R34" s="141"/>
      <c r="S34" s="141"/>
      <c r="T34" s="141"/>
      <c r="U34" s="141"/>
      <c r="V34" s="141"/>
      <c r="W34" s="141"/>
      <c r="X34" s="141"/>
      <c r="Y34" s="141"/>
      <c r="Z34" s="144"/>
      <c r="AA34" s="144"/>
      <c r="AB34" s="144"/>
      <c r="AC34" s="144"/>
      <c r="AD34" s="144"/>
      <c r="AE34" s="144"/>
      <c r="AF34" s="144"/>
      <c r="AG34" s="144"/>
    </row>
    <row r="35" spans="1:33" hidden="1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79" t="s">
        <v>28</v>
      </c>
      <c r="O35" s="180">
        <f t="shared" ref="O35:Q36" si="8">LN(O33)</f>
        <v>-5.2983173665480363</v>
      </c>
      <c r="P35" s="180">
        <f t="shared" si="8"/>
        <v>1.0986122886681098</v>
      </c>
      <c r="Q35" s="180">
        <f t="shared" si="8"/>
        <v>2.3025850929940459</v>
      </c>
      <c r="R35" s="141"/>
      <c r="S35" s="141"/>
      <c r="T35" s="141"/>
      <c r="U35" s="141"/>
      <c r="V35" s="141"/>
      <c r="W35" s="141"/>
      <c r="X35" s="141"/>
      <c r="Y35" s="141"/>
      <c r="Z35" s="144"/>
      <c r="AA35" s="144"/>
      <c r="AB35" s="144"/>
      <c r="AC35" s="144"/>
      <c r="AD35" s="144"/>
      <c r="AE35" s="144"/>
      <c r="AF35" s="144"/>
      <c r="AG35" s="144"/>
    </row>
    <row r="36" spans="1:33" hidden="1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79" t="s">
        <v>29</v>
      </c>
      <c r="O36" s="180">
        <f t="shared" si="8"/>
        <v>4.0819345421454187</v>
      </c>
      <c r="P36" s="180">
        <f t="shared" si="8"/>
        <v>3.7905331078404361</v>
      </c>
      <c r="Q36" s="180">
        <f t="shared" si="8"/>
        <v>3.6699514442284173</v>
      </c>
      <c r="R36" s="141"/>
      <c r="S36" s="141"/>
      <c r="T36" s="141"/>
      <c r="U36" s="141"/>
      <c r="V36" s="141"/>
      <c r="W36" s="141"/>
      <c r="X36" s="141"/>
      <c r="Y36" s="141"/>
      <c r="Z36" s="144"/>
      <c r="AA36" s="144"/>
      <c r="AB36" s="144"/>
      <c r="AC36" s="144"/>
      <c r="AD36" s="144"/>
      <c r="AE36" s="144"/>
      <c r="AF36" s="144"/>
      <c r="AG36" s="144"/>
    </row>
    <row r="37" spans="1:33" hidden="1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79" t="s">
        <v>30</v>
      </c>
      <c r="O37" s="180">
        <f>O36*O35</f>
        <v>-21.62738467376138</v>
      </c>
      <c r="P37" s="180">
        <f>P36*P35</f>
        <v>4.1643262528768243</v>
      </c>
      <c r="Q37" s="180">
        <f>Q36*Q35</f>
        <v>8.4503754874923231</v>
      </c>
      <c r="R37" s="141"/>
      <c r="S37" s="141"/>
      <c r="T37" s="141"/>
      <c r="U37" s="141"/>
      <c r="V37" s="141"/>
      <c r="W37" s="141"/>
      <c r="X37" s="141"/>
      <c r="Y37" s="141"/>
      <c r="Z37" s="144"/>
      <c r="AA37" s="144"/>
      <c r="AB37" s="144"/>
      <c r="AC37" s="144"/>
      <c r="AD37" s="144"/>
      <c r="AE37" s="144"/>
      <c r="AF37" s="144"/>
      <c r="AG37" s="144"/>
    </row>
    <row r="38" spans="1:33" ht="15.75" hidden="1" thickBot="1" x14ac:dyDescent="0.3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81" t="s">
        <v>31</v>
      </c>
      <c r="O38" s="182">
        <f t="shared" ref="O38:Q39" si="9">O35*O35</f>
        <v>28.072166916664518</v>
      </c>
      <c r="P38" s="182">
        <f t="shared" si="9"/>
        <v>1.2069489608125821</v>
      </c>
      <c r="Q38" s="182">
        <f t="shared" si="9"/>
        <v>5.3018981104783993</v>
      </c>
      <c r="R38" s="141"/>
      <c r="S38" s="141"/>
      <c r="T38" s="141"/>
      <c r="U38" s="141"/>
      <c r="V38" s="141"/>
      <c r="W38" s="141"/>
      <c r="X38" s="141"/>
      <c r="Y38" s="141"/>
      <c r="Z38" s="144"/>
      <c r="AA38" s="144"/>
      <c r="AB38" s="144"/>
      <c r="AC38" s="144"/>
      <c r="AD38" s="144"/>
      <c r="AE38" s="144"/>
      <c r="AF38" s="144"/>
      <c r="AG38" s="144"/>
    </row>
    <row r="39" spans="1:33" hidden="1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 t="s">
        <v>31</v>
      </c>
      <c r="O39" s="141">
        <f t="shared" si="9"/>
        <v>16.662189606359931</v>
      </c>
      <c r="P39" s="141">
        <f t="shared" si="9"/>
        <v>14.368141241634476</v>
      </c>
      <c r="Q39" s="141">
        <f t="shared" si="9"/>
        <v>13.468543602994247</v>
      </c>
      <c r="R39" s="141"/>
      <c r="S39" s="141"/>
      <c r="T39" s="141"/>
      <c r="U39" s="141"/>
      <c r="V39" s="141"/>
      <c r="W39" s="141"/>
      <c r="X39" s="141"/>
      <c r="Y39" s="141"/>
      <c r="Z39" s="144"/>
      <c r="AA39" s="144"/>
      <c r="AB39" s="144"/>
      <c r="AC39" s="144"/>
      <c r="AD39" s="144"/>
      <c r="AE39" s="144"/>
      <c r="AF39" s="144"/>
      <c r="AG39" s="144"/>
    </row>
    <row r="40" spans="1:33" hidden="1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4"/>
      <c r="AA40" s="144"/>
      <c r="AB40" s="144"/>
      <c r="AC40" s="144"/>
      <c r="AD40" s="144"/>
      <c r="AE40" s="144"/>
      <c r="AF40" s="144"/>
      <c r="AG40" s="144"/>
    </row>
    <row r="41" spans="1:33" hidden="1" x14ac:dyDescent="0.25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4"/>
      <c r="AA41" s="144"/>
      <c r="AB41" s="144"/>
      <c r="AC41" s="144"/>
      <c r="AD41" s="144"/>
      <c r="AE41" s="144"/>
      <c r="AF41" s="144"/>
      <c r="AG41" s="144"/>
    </row>
    <row r="42" spans="1:33" hidden="1" x14ac:dyDescent="0.25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4"/>
      <c r="AA42" s="144"/>
      <c r="AB42" s="144"/>
      <c r="AC42" s="144"/>
      <c r="AD42" s="144"/>
      <c r="AE42" s="144"/>
      <c r="AF42" s="144"/>
      <c r="AG42" s="144"/>
    </row>
    <row r="43" spans="1:33" hidden="1" x14ac:dyDescent="0.2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4"/>
      <c r="AA43" s="144"/>
      <c r="AB43" s="144"/>
      <c r="AC43" s="144"/>
      <c r="AD43" s="144"/>
      <c r="AE43" s="144"/>
      <c r="AF43" s="144"/>
      <c r="AG43" s="144"/>
    </row>
    <row r="44" spans="1:33" hidden="1" x14ac:dyDescent="0.25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4"/>
      <c r="AA44" s="144"/>
      <c r="AB44" s="144"/>
      <c r="AC44" s="144"/>
      <c r="AD44" s="144"/>
      <c r="AE44" s="144"/>
      <c r="AF44" s="144"/>
      <c r="AG44" s="144"/>
    </row>
    <row r="45" spans="1:33" hidden="1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4"/>
      <c r="AA45" s="144"/>
      <c r="AB45" s="144"/>
      <c r="AC45" s="144"/>
      <c r="AD45" s="144"/>
      <c r="AE45" s="144"/>
      <c r="AF45" s="144"/>
      <c r="AG45" s="144"/>
    </row>
    <row r="46" spans="1:33" hidden="1" x14ac:dyDescent="0.2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4"/>
      <c r="AA46" s="144"/>
      <c r="AB46" s="144"/>
      <c r="AC46" s="144"/>
      <c r="AD46" s="144"/>
      <c r="AE46" s="144"/>
      <c r="AF46" s="144"/>
      <c r="AG46" s="144"/>
    </row>
    <row r="47" spans="1:33" hidden="1" x14ac:dyDescent="0.25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4"/>
      <c r="AA47" s="144"/>
      <c r="AB47" s="144"/>
      <c r="AC47" s="144"/>
      <c r="AD47" s="144"/>
      <c r="AE47" s="144"/>
      <c r="AF47" s="144"/>
      <c r="AG47" s="144"/>
    </row>
    <row r="48" spans="1:33" hidden="1" x14ac:dyDescent="0.25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4"/>
      <c r="AA48" s="144"/>
      <c r="AB48" s="144"/>
      <c r="AC48" s="144"/>
      <c r="AD48" s="144"/>
      <c r="AE48" s="144"/>
      <c r="AF48" s="144"/>
      <c r="AG48" s="144"/>
    </row>
    <row r="49" spans="1:40" hidden="1" x14ac:dyDescent="0.25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84"/>
      <c r="O49" s="163"/>
      <c r="P49" s="163"/>
      <c r="Q49" s="163"/>
      <c r="R49" s="141"/>
      <c r="S49" s="141"/>
      <c r="T49" s="141"/>
      <c r="U49" s="141"/>
      <c r="V49" s="141"/>
      <c r="W49" s="141"/>
      <c r="X49" s="141"/>
      <c r="Y49" s="141"/>
      <c r="Z49" s="144"/>
      <c r="AA49" s="144"/>
      <c r="AB49" s="144"/>
      <c r="AC49" s="144"/>
      <c r="AD49" s="144"/>
      <c r="AE49" s="144"/>
      <c r="AF49" s="144"/>
      <c r="AG49" s="144"/>
    </row>
    <row r="50" spans="1:40" ht="30" hidden="1" x14ac:dyDescent="0.25">
      <c r="A50" s="141"/>
      <c r="B50" s="184" t="s">
        <v>55</v>
      </c>
      <c r="C50" s="184" t="s">
        <v>56</v>
      </c>
      <c r="D50" s="142" t="s">
        <v>57</v>
      </c>
      <c r="E50" s="141"/>
      <c r="F50" s="141"/>
      <c r="G50" s="141"/>
      <c r="H50" s="184" t="s">
        <v>55</v>
      </c>
      <c r="I50" s="184" t="s">
        <v>56</v>
      </c>
      <c r="J50" s="142" t="s">
        <v>57</v>
      </c>
      <c r="K50" s="141"/>
      <c r="L50" s="141"/>
      <c r="M50" s="141"/>
      <c r="N50" s="185" t="s">
        <v>55</v>
      </c>
      <c r="O50" s="164" t="s">
        <v>61</v>
      </c>
      <c r="P50" s="164" t="s">
        <v>62</v>
      </c>
      <c r="Q50" s="164" t="s">
        <v>63</v>
      </c>
      <c r="R50" s="163" t="s">
        <v>65</v>
      </c>
      <c r="S50" s="163" t="s">
        <v>64</v>
      </c>
      <c r="T50" s="141"/>
      <c r="U50" s="141"/>
      <c r="V50" s="141"/>
      <c r="W50" s="141"/>
      <c r="X50" s="141"/>
      <c r="Y50" s="141"/>
      <c r="Z50" s="144"/>
      <c r="AA50" s="144"/>
      <c r="AB50" s="144"/>
      <c r="AC50" s="144"/>
      <c r="AD50" s="144"/>
      <c r="AE50" s="144"/>
      <c r="AF50" s="144"/>
      <c r="AG50" s="144"/>
      <c r="AL50" t="s">
        <v>69</v>
      </c>
      <c r="AM50" t="s">
        <v>70</v>
      </c>
      <c r="AN50" t="s">
        <v>71</v>
      </c>
    </row>
    <row r="51" spans="1:40" hidden="1" x14ac:dyDescent="0.25">
      <c r="A51" s="141"/>
      <c r="B51" s="185">
        <v>1E-3</v>
      </c>
      <c r="C51" s="164">
        <f t="shared" ref="C51:C56" si="10">$C$25</f>
        <v>107.7</v>
      </c>
      <c r="D51" s="141"/>
      <c r="E51" s="141"/>
      <c r="F51" s="141"/>
      <c r="G51" s="141"/>
      <c r="H51" s="185">
        <v>1E-3</v>
      </c>
      <c r="I51" s="164">
        <f>$I$25</f>
        <v>91.8</v>
      </c>
      <c r="J51" s="141"/>
      <c r="K51" s="141"/>
      <c r="L51" s="141"/>
      <c r="M51" s="141"/>
      <c r="N51" s="185">
        <v>1E-3</v>
      </c>
      <c r="O51" s="164">
        <f>$O$25</f>
        <v>107.47</v>
      </c>
      <c r="P51" s="164">
        <f>$U$25</f>
        <v>73.760000000000005</v>
      </c>
      <c r="Q51" s="164">
        <f>$O$34</f>
        <v>59.26</v>
      </c>
      <c r="R51" s="165">
        <f>O51+$Q51</f>
        <v>166.73</v>
      </c>
      <c r="S51" s="165">
        <f>P51+$Q51</f>
        <v>133.02000000000001</v>
      </c>
      <c r="T51" s="141"/>
      <c r="U51" s="141"/>
      <c r="V51" s="141"/>
      <c r="W51" s="141"/>
      <c r="X51" s="141"/>
      <c r="Y51" s="141"/>
      <c r="Z51" s="144"/>
      <c r="AA51" s="144"/>
      <c r="AB51" s="144"/>
      <c r="AC51" s="144"/>
      <c r="AD51" s="144"/>
      <c r="AE51" s="144"/>
      <c r="AF51" s="144"/>
      <c r="AG51" s="144"/>
      <c r="AL51" s="37">
        <f>RSEE_razredi!$C$7</f>
        <v>119.51</v>
      </c>
      <c r="AM51" s="37">
        <f>RSEE_razredi!$I$11</f>
        <v>171.8</v>
      </c>
      <c r="AN51" s="37">
        <f>RSEE_razredi!$I$9</f>
        <v>66.5</v>
      </c>
    </row>
    <row r="52" spans="1:40" hidden="1" x14ac:dyDescent="0.25">
      <c r="A52" s="141"/>
      <c r="B52" s="185">
        <v>1.0999999999999999E-2</v>
      </c>
      <c r="C52" s="164">
        <f t="shared" si="10"/>
        <v>107.7</v>
      </c>
      <c r="D52" s="141"/>
      <c r="E52" s="141"/>
      <c r="F52" s="141"/>
      <c r="G52" s="141"/>
      <c r="H52" s="185">
        <v>1.0999999999999999E-2</v>
      </c>
      <c r="I52" s="164">
        <f>$I$25</f>
        <v>91.8</v>
      </c>
      <c r="J52" s="164">
        <f>I25</f>
        <v>91.8</v>
      </c>
      <c r="K52" s="141"/>
      <c r="L52" s="141"/>
      <c r="M52" s="141"/>
      <c r="N52" s="185">
        <v>5.0000000000000001E-3</v>
      </c>
      <c r="O52" s="164">
        <f>O51</f>
        <v>107.47</v>
      </c>
      <c r="P52" s="164">
        <f t="shared" ref="P52:P104" si="11">$U$16*$N52^$U$17</f>
        <v>73.475886302862705</v>
      </c>
      <c r="Q52" s="164">
        <f>Q51</f>
        <v>59.26</v>
      </c>
      <c r="R52" s="165">
        <f t="shared" ref="R52:R103" si="12">O52+$Q52</f>
        <v>166.73</v>
      </c>
      <c r="S52" s="165">
        <f t="shared" ref="S52:S103" si="13">P52+$Q52</f>
        <v>132.7358863028627</v>
      </c>
      <c r="T52" s="141"/>
      <c r="U52" s="141"/>
      <c r="V52" s="141"/>
      <c r="W52" s="141"/>
      <c r="X52" s="141"/>
      <c r="Y52" s="141"/>
      <c r="Z52" s="144"/>
      <c r="AA52" s="144"/>
      <c r="AB52" s="144"/>
      <c r="AC52" s="144"/>
      <c r="AD52" s="144"/>
      <c r="AE52" s="144"/>
      <c r="AF52" s="144"/>
      <c r="AG52" s="144"/>
      <c r="AL52" s="37">
        <f>RSEE_razredi!$C$7</f>
        <v>119.51</v>
      </c>
      <c r="AM52" s="37">
        <f>RSEE_razredi!$I$11</f>
        <v>171.8</v>
      </c>
      <c r="AN52" s="37">
        <f>RSEE_razredi!$I$9</f>
        <v>66.5</v>
      </c>
    </row>
    <row r="53" spans="1:40" hidden="1" x14ac:dyDescent="0.25">
      <c r="A53" s="141"/>
      <c r="B53" s="185">
        <v>1.4999999999999999E-2</v>
      </c>
      <c r="C53" s="164">
        <f t="shared" si="10"/>
        <v>107.7</v>
      </c>
      <c r="D53" s="141"/>
      <c r="E53" s="141"/>
      <c r="F53" s="141"/>
      <c r="G53" s="141"/>
      <c r="H53" s="185">
        <v>1.4999999999999999E-2</v>
      </c>
      <c r="I53" s="164">
        <f t="shared" ref="I53:I58" si="14">$I$16*H53^$I$17</f>
        <v>90.609495738998433</v>
      </c>
      <c r="J53" s="141"/>
      <c r="K53" s="141"/>
      <c r="L53" s="141"/>
      <c r="M53" s="141"/>
      <c r="N53" s="164">
        <v>6.0000000000000001E-3</v>
      </c>
      <c r="O53" s="164">
        <f>$O$16*N53^$O$17</f>
        <v>103.95775211996646</v>
      </c>
      <c r="P53" s="164">
        <f t="shared" si="11"/>
        <v>71.220470823880362</v>
      </c>
      <c r="Q53" s="164">
        <f>$P$16*$N53^$P$17</f>
        <v>58.917697164688931</v>
      </c>
      <c r="R53" s="165">
        <f t="shared" si="12"/>
        <v>162.87544928465539</v>
      </c>
      <c r="S53" s="165">
        <f t="shared" si="13"/>
        <v>130.13816798856931</v>
      </c>
      <c r="T53" s="141"/>
      <c r="U53" s="141"/>
      <c r="V53" s="141"/>
      <c r="W53" s="141"/>
      <c r="X53" s="141"/>
      <c r="Y53" s="141"/>
      <c r="Z53" s="144"/>
      <c r="AA53" s="144"/>
      <c r="AB53" s="144"/>
      <c r="AC53" s="144"/>
      <c r="AD53" s="144"/>
      <c r="AE53" s="144"/>
      <c r="AF53" s="144"/>
      <c r="AG53" s="144"/>
      <c r="AL53" s="37">
        <f>RSEE_razredi!$C$7</f>
        <v>119.51</v>
      </c>
      <c r="AM53" s="37">
        <f>RSEE_razredi!$I$11</f>
        <v>171.8</v>
      </c>
      <c r="AN53" s="37">
        <f>RSEE_razredi!$I$9</f>
        <v>66.5</v>
      </c>
    </row>
    <row r="54" spans="1:40" hidden="1" x14ac:dyDescent="0.25">
      <c r="A54" s="141"/>
      <c r="B54" s="164">
        <v>0.03</v>
      </c>
      <c r="C54" s="164">
        <f t="shared" si="10"/>
        <v>107.7</v>
      </c>
      <c r="D54" s="141"/>
      <c r="E54" s="141"/>
      <c r="F54" s="141"/>
      <c r="G54" s="141"/>
      <c r="H54" s="164">
        <v>0.03</v>
      </c>
      <c r="I54" s="164">
        <f t="shared" si="14"/>
        <v>86.918438132576625</v>
      </c>
      <c r="J54" s="141"/>
      <c r="K54" s="141"/>
      <c r="L54" s="141"/>
      <c r="M54" s="141"/>
      <c r="N54" s="185">
        <v>0.01</v>
      </c>
      <c r="O54" s="164">
        <f t="shared" ref="O54:O112" si="15">$O$16*N54^$O$17</f>
        <v>95.213580097240992</v>
      </c>
      <c r="P54" s="164">
        <f t="shared" si="11"/>
        <v>65.263251062472577</v>
      </c>
      <c r="Q54" s="164">
        <f t="shared" ref="Q54:Q112" si="16">$P$16*$N54^$P$17</f>
        <v>57.402588602673141</v>
      </c>
      <c r="R54" s="165">
        <f t="shared" si="12"/>
        <v>152.61616869991414</v>
      </c>
      <c r="S54" s="165">
        <f t="shared" si="13"/>
        <v>122.66583966514571</v>
      </c>
      <c r="T54" s="141"/>
      <c r="U54" s="141"/>
      <c r="V54" s="141"/>
      <c r="W54" s="141"/>
      <c r="X54" s="141"/>
      <c r="Y54" s="141"/>
      <c r="Z54" s="144"/>
      <c r="AA54" s="144"/>
      <c r="AB54" s="144"/>
      <c r="AC54" s="144"/>
      <c r="AD54" s="144"/>
      <c r="AE54" s="144"/>
      <c r="AF54" s="144"/>
      <c r="AG54" s="144"/>
      <c r="AL54" s="37">
        <f>RSEE_razredi!$C$7</f>
        <v>119.51</v>
      </c>
      <c r="AM54" s="37">
        <f>RSEE_razredi!$I$11</f>
        <v>171.8</v>
      </c>
      <c r="AN54" s="37">
        <f>RSEE_razredi!$I$9</f>
        <v>66.5</v>
      </c>
    </row>
    <row r="55" spans="1:40" hidden="1" x14ac:dyDescent="0.25">
      <c r="A55" s="141"/>
      <c r="B55" s="185">
        <v>4.4999999999999998E-2</v>
      </c>
      <c r="C55" s="164">
        <f t="shared" si="10"/>
        <v>107.7</v>
      </c>
      <c r="D55" s="164">
        <f>C25</f>
        <v>107.7</v>
      </c>
      <c r="E55" s="141"/>
      <c r="F55" s="141"/>
      <c r="G55" s="141"/>
      <c r="H55" s="185">
        <v>4.4999999999999998E-2</v>
      </c>
      <c r="I55" s="164">
        <f t="shared" si="14"/>
        <v>84.829408389015143</v>
      </c>
      <c r="J55" s="164"/>
      <c r="K55" s="141"/>
      <c r="L55" s="141"/>
      <c r="M55" s="141"/>
      <c r="N55" s="185">
        <v>0.02</v>
      </c>
      <c r="O55" s="164">
        <f t="shared" si="15"/>
        <v>84.512653156328525</v>
      </c>
      <c r="P55" s="164">
        <f t="shared" si="11"/>
        <v>57.968568377478455</v>
      </c>
      <c r="Q55" s="164">
        <f t="shared" si="16"/>
        <v>55.408825920439732</v>
      </c>
      <c r="R55" s="165">
        <f t="shared" si="12"/>
        <v>139.92147907676826</v>
      </c>
      <c r="S55" s="165">
        <f t="shared" si="13"/>
        <v>113.37739429791819</v>
      </c>
      <c r="T55" s="141"/>
      <c r="U55" s="141"/>
      <c r="V55" s="141"/>
      <c r="W55" s="141"/>
      <c r="X55" s="141"/>
      <c r="Y55" s="141"/>
      <c r="Z55" s="144"/>
      <c r="AA55" s="144"/>
      <c r="AB55" s="144"/>
      <c r="AC55" s="144"/>
      <c r="AD55" s="144"/>
      <c r="AE55" s="144"/>
      <c r="AF55" s="144"/>
      <c r="AG55" s="144"/>
      <c r="AL55" s="37">
        <f>RSEE_razredi!$C$7</f>
        <v>119.51</v>
      </c>
      <c r="AM55" s="37">
        <f>RSEE_razredi!$I$11</f>
        <v>171.8</v>
      </c>
      <c r="AN55" s="37">
        <f>RSEE_razredi!$I$9</f>
        <v>66.5</v>
      </c>
    </row>
    <row r="56" spans="1:40" hidden="1" x14ac:dyDescent="0.25">
      <c r="A56" s="141"/>
      <c r="B56" s="185">
        <v>4.9000000000000002E-2</v>
      </c>
      <c r="C56" s="164">
        <f t="shared" si="10"/>
        <v>107.7</v>
      </c>
      <c r="D56" s="164"/>
      <c r="E56" s="141"/>
      <c r="F56" s="141"/>
      <c r="G56" s="141"/>
      <c r="H56" s="185">
        <v>4.9000000000000002E-2</v>
      </c>
      <c r="I56" s="164">
        <f t="shared" si="14"/>
        <v>84.397080622048662</v>
      </c>
      <c r="J56" s="164"/>
      <c r="K56" s="141"/>
      <c r="L56" s="141"/>
      <c r="M56" s="141"/>
      <c r="N56" s="185">
        <v>0.03</v>
      </c>
      <c r="O56" s="164">
        <f t="shared" si="15"/>
        <v>78.819566040859684</v>
      </c>
      <c r="P56" s="164">
        <f t="shared" si="11"/>
        <v>54.085515029962039</v>
      </c>
      <c r="Q56" s="164">
        <f t="shared" si="16"/>
        <v>54.274807727341397</v>
      </c>
      <c r="R56" s="165">
        <f t="shared" si="12"/>
        <v>133.09437376820108</v>
      </c>
      <c r="S56" s="165">
        <f t="shared" si="13"/>
        <v>108.36032275730344</v>
      </c>
      <c r="T56" s="141"/>
      <c r="U56" s="141"/>
      <c r="V56" s="141"/>
      <c r="W56" s="141"/>
      <c r="X56" s="141"/>
      <c r="Y56" s="141"/>
      <c r="Z56" s="144"/>
      <c r="AA56" s="144"/>
      <c r="AB56" s="144"/>
      <c r="AC56" s="144"/>
      <c r="AD56" s="144"/>
      <c r="AE56" s="144"/>
      <c r="AF56" s="144"/>
      <c r="AG56" s="144"/>
      <c r="AL56" s="37">
        <f>RSEE_razredi!$C$7</f>
        <v>119.51</v>
      </c>
      <c r="AM56" s="37">
        <f>RSEE_razredi!$I$11</f>
        <v>171.8</v>
      </c>
      <c r="AN56" s="37">
        <f>RSEE_razredi!$I$9</f>
        <v>66.5</v>
      </c>
    </row>
    <row r="57" spans="1:40" hidden="1" x14ac:dyDescent="0.25">
      <c r="A57" s="141"/>
      <c r="B57" s="185">
        <v>0.05</v>
      </c>
      <c r="C57" s="164">
        <f>$C$16*B57^$C$17</f>
        <v>106.55070639506285</v>
      </c>
      <c r="D57" s="141"/>
      <c r="E57" s="141"/>
      <c r="F57" s="141"/>
      <c r="G57" s="141"/>
      <c r="H57" s="185">
        <v>0.05</v>
      </c>
      <c r="I57" s="164">
        <f t="shared" si="14"/>
        <v>84.294839629817176</v>
      </c>
      <c r="J57" s="141"/>
      <c r="K57" s="141"/>
      <c r="L57" s="141"/>
      <c r="M57" s="141"/>
      <c r="N57" s="185">
        <v>0.05</v>
      </c>
      <c r="O57" s="164">
        <f t="shared" si="15"/>
        <v>72.189835884492894</v>
      </c>
      <c r="P57" s="164">
        <f t="shared" si="11"/>
        <v>49.561544671226741</v>
      </c>
      <c r="Q57" s="164">
        <f t="shared" si="16"/>
        <v>52.879094217704449</v>
      </c>
      <c r="R57" s="165">
        <f t="shared" si="12"/>
        <v>125.06893010219734</v>
      </c>
      <c r="S57" s="165">
        <f t="shared" si="13"/>
        <v>102.44063888893119</v>
      </c>
      <c r="T57" s="141"/>
      <c r="U57" s="141"/>
      <c r="V57" s="141"/>
      <c r="W57" s="141"/>
      <c r="X57" s="141"/>
      <c r="Y57" s="141"/>
      <c r="Z57" s="144"/>
      <c r="AA57" s="144"/>
      <c r="AB57" s="144"/>
      <c r="AC57" s="144"/>
      <c r="AD57" s="144"/>
      <c r="AE57" s="144"/>
      <c r="AF57" s="144"/>
      <c r="AG57" s="144"/>
      <c r="AL57" s="37">
        <f>RSEE_razredi!$C$7</f>
        <v>119.51</v>
      </c>
      <c r="AM57" s="37">
        <f>RSEE_razredi!$I$11</f>
        <v>171.8</v>
      </c>
      <c r="AN57" s="37">
        <f>RSEE_razredi!$I$9</f>
        <v>66.5</v>
      </c>
    </row>
    <row r="58" spans="1:40" hidden="1" x14ac:dyDescent="0.25">
      <c r="A58" s="141"/>
      <c r="B58" s="185">
        <v>7.4999999999999997E-2</v>
      </c>
      <c r="C58" s="164">
        <f t="shared" ref="C58:C102" si="17">$C$16*B58^$C$17</f>
        <v>102.77422516390548</v>
      </c>
      <c r="D58" s="141"/>
      <c r="E58" s="141"/>
      <c r="F58" s="141"/>
      <c r="G58" s="141"/>
      <c r="H58" s="185">
        <v>7.4999999999999997E-2</v>
      </c>
      <c r="I58" s="164">
        <f t="shared" si="14"/>
        <v>82.268866418623062</v>
      </c>
      <c r="J58" s="141"/>
      <c r="K58" s="141"/>
      <c r="L58" s="141"/>
      <c r="M58" s="141"/>
      <c r="N58" s="164">
        <v>7.4999999999999997E-2</v>
      </c>
      <c r="O58" s="164">
        <f t="shared" si="15"/>
        <v>67.326859641378221</v>
      </c>
      <c r="P58" s="164">
        <f t="shared" si="11"/>
        <v>46.241639982697968</v>
      </c>
      <c r="Q58" s="164">
        <f t="shared" si="16"/>
        <v>51.796850479792703</v>
      </c>
      <c r="R58" s="165">
        <f t="shared" si="12"/>
        <v>119.12371012117092</v>
      </c>
      <c r="S58" s="165">
        <f t="shared" si="13"/>
        <v>98.038490462490671</v>
      </c>
      <c r="T58" s="141"/>
      <c r="U58" s="141"/>
      <c r="V58" s="141"/>
      <c r="W58" s="141"/>
      <c r="X58" s="141"/>
      <c r="Y58" s="141"/>
      <c r="Z58" s="144"/>
      <c r="AA58" s="144"/>
      <c r="AB58" s="144"/>
      <c r="AC58" s="144"/>
      <c r="AD58" s="144"/>
      <c r="AE58" s="144"/>
      <c r="AF58" s="144"/>
      <c r="AG58" s="144"/>
      <c r="AL58" s="37">
        <f>RSEE_razredi!$D$7</f>
        <v>78.349999999999994</v>
      </c>
      <c r="AM58" s="37">
        <f>RSEE_razredi!$J$11</f>
        <v>157.19</v>
      </c>
      <c r="AN58" s="37">
        <f>RSEE_razredi!$I$9</f>
        <v>66.5</v>
      </c>
    </row>
    <row r="59" spans="1:40" hidden="1" x14ac:dyDescent="0.25">
      <c r="A59" s="141"/>
      <c r="B59" s="164">
        <v>0.1</v>
      </c>
      <c r="C59" s="164">
        <f t="shared" si="17"/>
        <v>100.17622541176226</v>
      </c>
      <c r="D59" s="141"/>
      <c r="E59" s="141"/>
      <c r="F59" s="141"/>
      <c r="G59" s="141"/>
      <c r="H59" s="164">
        <v>0.1</v>
      </c>
      <c r="I59" s="164">
        <f t="shared" ref="I59:I102" si="18">$I$16*H59^$I$17</f>
        <v>80.861015101160959</v>
      </c>
      <c r="J59" s="141"/>
      <c r="K59" s="141"/>
      <c r="L59" s="141"/>
      <c r="M59" s="141"/>
      <c r="N59" s="164">
        <v>0.1</v>
      </c>
      <c r="O59" s="164">
        <f t="shared" si="15"/>
        <v>64.076516766700308</v>
      </c>
      <c r="P59" s="164">
        <f t="shared" si="11"/>
        <v>44.021892020323946</v>
      </c>
      <c r="Q59" s="164">
        <f t="shared" si="16"/>
        <v>51.042445953436889</v>
      </c>
      <c r="R59" s="165">
        <f t="shared" si="12"/>
        <v>115.1189627201372</v>
      </c>
      <c r="S59" s="165">
        <f t="shared" si="13"/>
        <v>95.064337973760843</v>
      </c>
      <c r="T59" s="141"/>
      <c r="U59" s="141"/>
      <c r="V59" s="141"/>
      <c r="W59" s="141"/>
      <c r="X59" s="141"/>
      <c r="Y59" s="141"/>
      <c r="Z59" s="144"/>
      <c r="AA59" s="144"/>
      <c r="AB59" s="144"/>
      <c r="AC59" s="144"/>
      <c r="AD59" s="144"/>
      <c r="AE59" s="144"/>
      <c r="AF59" s="144"/>
      <c r="AG59" s="144"/>
      <c r="AL59" s="37">
        <f>RSEE_razredi!$D$7</f>
        <v>78.349999999999994</v>
      </c>
      <c r="AM59" s="37">
        <f>RSEE_razredi!$J$11</f>
        <v>157.19</v>
      </c>
      <c r="AN59" s="37">
        <f>RSEE_razredi!$I$9</f>
        <v>66.5</v>
      </c>
    </row>
    <row r="60" spans="1:40" hidden="1" x14ac:dyDescent="0.25">
      <c r="A60" s="141"/>
      <c r="B60" s="164">
        <v>0.2</v>
      </c>
      <c r="C60" s="164">
        <f t="shared" si="17"/>
        <v>94.183102836878021</v>
      </c>
      <c r="D60" s="141"/>
      <c r="E60" s="141"/>
      <c r="F60" s="141"/>
      <c r="G60" s="141"/>
      <c r="H60" s="164">
        <v>0.2</v>
      </c>
      <c r="I60" s="164">
        <f t="shared" si="18"/>
        <v>77.567070438762073</v>
      </c>
      <c r="J60" s="141"/>
      <c r="K60" s="141"/>
      <c r="L60" s="141"/>
      <c r="M60" s="141"/>
      <c r="N60" s="164">
        <v>0.2</v>
      </c>
      <c r="O60" s="164">
        <f t="shared" si="15"/>
        <v>56.875042734862269</v>
      </c>
      <c r="P60" s="164">
        <f t="shared" si="11"/>
        <v>39.101424096132668</v>
      </c>
      <c r="Q60" s="164">
        <f t="shared" si="16"/>
        <v>49.269589947651475</v>
      </c>
      <c r="R60" s="165">
        <f t="shared" si="12"/>
        <v>106.14463268251374</v>
      </c>
      <c r="S60" s="165">
        <f t="shared" si="13"/>
        <v>88.371014043784143</v>
      </c>
      <c r="T60" s="141"/>
      <c r="U60" s="141"/>
      <c r="V60" s="141"/>
      <c r="W60" s="141"/>
      <c r="X60" s="141"/>
      <c r="Y60" s="141"/>
      <c r="Z60" s="144"/>
      <c r="AA60" s="144"/>
      <c r="AB60" s="144"/>
      <c r="AC60" s="144"/>
      <c r="AD60" s="144"/>
      <c r="AE60" s="144"/>
      <c r="AF60" s="144"/>
      <c r="AG60" s="144"/>
      <c r="AL60" s="37">
        <f>RSEE_razredi!$D$7</f>
        <v>78.349999999999994</v>
      </c>
      <c r="AM60" s="37">
        <f>RSEE_razredi!$J$11</f>
        <v>157.19</v>
      </c>
      <c r="AN60" s="37">
        <f>RSEE_razredi!$I$9</f>
        <v>66.5</v>
      </c>
    </row>
    <row r="61" spans="1:40" hidden="1" x14ac:dyDescent="0.25">
      <c r="A61" s="141"/>
      <c r="B61" s="164">
        <v>0.3</v>
      </c>
      <c r="C61" s="164">
        <f t="shared" si="17"/>
        <v>90.844967106112776</v>
      </c>
      <c r="D61" s="141"/>
      <c r="E61" s="141"/>
      <c r="F61" s="141"/>
      <c r="G61" s="141"/>
      <c r="H61" s="164">
        <v>0.3</v>
      </c>
      <c r="I61" s="164">
        <f t="shared" si="18"/>
        <v>75.702794909324439</v>
      </c>
      <c r="J61" s="141"/>
      <c r="K61" s="141"/>
      <c r="L61" s="141"/>
      <c r="M61" s="141"/>
      <c r="N61" s="164">
        <v>0.3</v>
      </c>
      <c r="O61" s="164">
        <f t="shared" si="15"/>
        <v>53.043728003958719</v>
      </c>
      <c r="P61" s="164">
        <f t="shared" si="11"/>
        <v>36.482195780186601</v>
      </c>
      <c r="Q61" s="164">
        <f t="shared" si="16"/>
        <v>48.261219702677188</v>
      </c>
      <c r="R61" s="165">
        <f t="shared" si="12"/>
        <v>101.30494770663591</v>
      </c>
      <c r="S61" s="165">
        <f t="shared" si="13"/>
        <v>84.743415482863782</v>
      </c>
      <c r="T61" s="141"/>
      <c r="U61" s="141"/>
      <c r="V61" s="141"/>
      <c r="W61" s="141"/>
      <c r="X61" s="141"/>
      <c r="Y61" s="141"/>
      <c r="Z61" s="144"/>
      <c r="AA61" s="144"/>
      <c r="AB61" s="144"/>
      <c r="AC61" s="144"/>
      <c r="AD61" s="144"/>
      <c r="AE61" s="144"/>
      <c r="AF61" s="144"/>
      <c r="AG61" s="144"/>
      <c r="AL61" s="37">
        <f>RSEE_razredi!$D$7</f>
        <v>78.349999999999994</v>
      </c>
      <c r="AM61" s="37">
        <f>RSEE_razredi!$J$11</f>
        <v>157.19</v>
      </c>
      <c r="AN61" s="37">
        <f>RSEE_razredi!$I$9</f>
        <v>66.5</v>
      </c>
    </row>
    <row r="62" spans="1:40" hidden="1" x14ac:dyDescent="0.25">
      <c r="A62" s="141"/>
      <c r="B62" s="164">
        <v>0.4</v>
      </c>
      <c r="C62" s="164">
        <f t="shared" si="17"/>
        <v>88.548523599496818</v>
      </c>
      <c r="D62" s="141"/>
      <c r="E62" s="141"/>
      <c r="F62" s="141"/>
      <c r="G62" s="141"/>
      <c r="H62" s="164">
        <v>0.4</v>
      </c>
      <c r="I62" s="164">
        <f t="shared" si="18"/>
        <v>74.407307513079857</v>
      </c>
      <c r="J62" s="141"/>
      <c r="K62" s="141"/>
      <c r="L62" s="141"/>
      <c r="M62" s="141"/>
      <c r="N62" s="164">
        <v>0.4</v>
      </c>
      <c r="O62" s="164">
        <f t="shared" si="15"/>
        <v>50.482932739150925</v>
      </c>
      <c r="P62" s="164">
        <f t="shared" si="11"/>
        <v>34.730932637782921</v>
      </c>
      <c r="Q62" s="164">
        <f t="shared" si="16"/>
        <v>47.558310505420962</v>
      </c>
      <c r="R62" s="165">
        <f t="shared" si="12"/>
        <v>98.041243244571888</v>
      </c>
      <c r="S62" s="165">
        <f t="shared" si="13"/>
        <v>82.28924314320389</v>
      </c>
      <c r="T62" s="141"/>
      <c r="U62" s="141"/>
      <c r="V62" s="141"/>
      <c r="W62" s="141"/>
      <c r="X62" s="141"/>
      <c r="Y62" s="141"/>
      <c r="Z62" s="144"/>
      <c r="AA62" s="144"/>
      <c r="AB62" s="144"/>
      <c r="AC62" s="144"/>
      <c r="AD62" s="144"/>
      <c r="AE62" s="144"/>
      <c r="AF62" s="144"/>
      <c r="AG62" s="144"/>
      <c r="AL62" s="37">
        <f>RSEE_razredi!$D$7</f>
        <v>78.349999999999994</v>
      </c>
      <c r="AM62" s="37">
        <f>RSEE_razredi!$J$11</f>
        <v>157.19</v>
      </c>
      <c r="AN62" s="37">
        <f>RSEE_razredi!$I$9</f>
        <v>66.5</v>
      </c>
    </row>
    <row r="63" spans="1:40" hidden="1" x14ac:dyDescent="0.25">
      <c r="A63" s="141"/>
      <c r="B63" s="164">
        <v>0.5</v>
      </c>
      <c r="C63" s="164">
        <f t="shared" si="17"/>
        <v>86.80731696550437</v>
      </c>
      <c r="D63" s="164">
        <f>D25</f>
        <v>84.28</v>
      </c>
      <c r="E63" s="141"/>
      <c r="F63" s="141"/>
      <c r="G63" s="141"/>
      <c r="H63" s="164">
        <v>0.5</v>
      </c>
      <c r="I63" s="164">
        <f t="shared" si="18"/>
        <v>73.417736138757661</v>
      </c>
      <c r="J63" s="164">
        <f>J25</f>
        <v>75</v>
      </c>
      <c r="K63" s="141"/>
      <c r="L63" s="141"/>
      <c r="M63" s="141"/>
      <c r="N63" s="164">
        <v>0.5</v>
      </c>
      <c r="O63" s="164">
        <f t="shared" si="15"/>
        <v>48.582074371259679</v>
      </c>
      <c r="P63" s="164">
        <f t="shared" si="11"/>
        <v>33.430650976745028</v>
      </c>
      <c r="Q63" s="164">
        <f t="shared" si="16"/>
        <v>47.020149689698563</v>
      </c>
      <c r="R63" s="165">
        <f t="shared" si="12"/>
        <v>95.602224060958235</v>
      </c>
      <c r="S63" s="165">
        <f t="shared" si="13"/>
        <v>80.450800666443598</v>
      </c>
      <c r="T63" s="141"/>
      <c r="U63" s="141"/>
      <c r="V63" s="141"/>
      <c r="W63" s="141"/>
      <c r="X63" s="141"/>
      <c r="Y63" s="141"/>
      <c r="Z63" s="144"/>
      <c r="AA63" s="144"/>
      <c r="AB63" s="144"/>
      <c r="AC63" s="144"/>
      <c r="AD63" s="144"/>
      <c r="AE63" s="144"/>
      <c r="AF63" s="144"/>
      <c r="AG63" s="144"/>
      <c r="AL63" s="37">
        <f>RSEE_razredi!$D$7</f>
        <v>78.349999999999994</v>
      </c>
      <c r="AM63" s="37">
        <f>RSEE_razredi!$J$11</f>
        <v>157.19</v>
      </c>
      <c r="AN63" s="37">
        <f>RSEE_razredi!$I$9</f>
        <v>66.5</v>
      </c>
    </row>
    <row r="64" spans="1:40" hidden="1" x14ac:dyDescent="0.25">
      <c r="A64" s="141"/>
      <c r="B64" s="164">
        <v>0.75</v>
      </c>
      <c r="C64" s="164">
        <f t="shared" si="17"/>
        <v>83.730601527956168</v>
      </c>
      <c r="D64" s="164"/>
      <c r="E64" s="141"/>
      <c r="F64" s="141"/>
      <c r="G64" s="141"/>
      <c r="H64" s="164">
        <v>0.75</v>
      </c>
      <c r="I64" s="164">
        <f t="shared" si="18"/>
        <v>71.653187237581193</v>
      </c>
      <c r="J64" s="164"/>
      <c r="K64" s="141"/>
      <c r="L64" s="141"/>
      <c r="M64" s="141"/>
      <c r="N64" s="164">
        <v>0.75</v>
      </c>
      <c r="O64" s="164">
        <f t="shared" si="15"/>
        <v>45.309404879578295</v>
      </c>
      <c r="P64" s="164">
        <f t="shared" si="11"/>
        <v>31.191282215046627</v>
      </c>
      <c r="Q64" s="164">
        <f t="shared" si="16"/>
        <v>46.057817348152682</v>
      </c>
      <c r="R64" s="165">
        <f t="shared" si="12"/>
        <v>91.367222227730977</v>
      </c>
      <c r="S64" s="165">
        <f t="shared" si="13"/>
        <v>77.249099563199309</v>
      </c>
      <c r="T64" s="141"/>
      <c r="U64" s="141"/>
      <c r="V64" s="141"/>
      <c r="W64" s="141"/>
      <c r="X64" s="141"/>
      <c r="Y64" s="141"/>
      <c r="Z64" s="144"/>
      <c r="AA64" s="144"/>
      <c r="AB64" s="144"/>
      <c r="AC64" s="144"/>
      <c r="AD64" s="144"/>
      <c r="AE64" s="144"/>
      <c r="AF64" s="144"/>
      <c r="AG64" s="144"/>
      <c r="AL64" s="37">
        <f>RSEE_razredi!$D$7</f>
        <v>78.349999999999994</v>
      </c>
      <c r="AM64" s="37">
        <f>RSEE_razredi!$J$11</f>
        <v>157.19</v>
      </c>
      <c r="AN64" s="37">
        <f>RSEE_razredi!$I$9</f>
        <v>66.5</v>
      </c>
    </row>
    <row r="65" spans="1:40" hidden="1" x14ac:dyDescent="0.25">
      <c r="A65" s="141"/>
      <c r="B65" s="164">
        <v>0.99</v>
      </c>
      <c r="C65" s="164">
        <f t="shared" si="17"/>
        <v>81.687034741004979</v>
      </c>
      <c r="D65" s="164"/>
      <c r="E65" s="141"/>
      <c r="F65" s="141"/>
      <c r="G65" s="141"/>
      <c r="H65" s="164">
        <v>0.99</v>
      </c>
      <c r="I65" s="164">
        <f t="shared" si="18"/>
        <v>70.469481707564825</v>
      </c>
      <c r="J65" s="164"/>
      <c r="K65" s="141"/>
      <c r="L65" s="141"/>
      <c r="M65" s="141"/>
      <c r="N65" s="164">
        <v>0.99</v>
      </c>
      <c r="O65" s="164">
        <f t="shared" si="15"/>
        <v>43.196607647185523</v>
      </c>
      <c r="P65" s="164">
        <f t="shared" si="11"/>
        <v>29.745076206456964</v>
      </c>
      <c r="Q65" s="164">
        <f t="shared" si="16"/>
        <v>45.410269847432495</v>
      </c>
      <c r="R65" s="165">
        <f t="shared" si="12"/>
        <v>88.606877494618018</v>
      </c>
      <c r="S65" s="165">
        <f t="shared" si="13"/>
        <v>75.15534605388946</v>
      </c>
      <c r="T65" s="141"/>
      <c r="U65" s="141"/>
      <c r="V65" s="141"/>
      <c r="W65" s="141"/>
      <c r="X65" s="141"/>
      <c r="Y65" s="141"/>
      <c r="Z65" s="144"/>
      <c r="AA65" s="144"/>
      <c r="AB65" s="144"/>
      <c r="AC65" s="144"/>
      <c r="AD65" s="144"/>
      <c r="AE65" s="144"/>
      <c r="AF65" s="144"/>
      <c r="AG65" s="144"/>
      <c r="AL65" s="37">
        <f>RSEE_razredi!$D$7</f>
        <v>78.349999999999994</v>
      </c>
      <c r="AM65" s="37">
        <f>RSEE_razredi!$J$11</f>
        <v>157.19</v>
      </c>
      <c r="AN65" s="37">
        <f>RSEE_razredi!$I$9</f>
        <v>66.5</v>
      </c>
    </row>
    <row r="66" spans="1:40" hidden="1" x14ac:dyDescent="0.25">
      <c r="A66" s="141"/>
      <c r="B66" s="164">
        <v>1</v>
      </c>
      <c r="C66" s="164">
        <f t="shared" si="17"/>
        <v>81.614000000000004</v>
      </c>
      <c r="D66" s="164"/>
      <c r="E66" s="141"/>
      <c r="F66" s="141"/>
      <c r="G66" s="141"/>
      <c r="H66" s="164">
        <v>1</v>
      </c>
      <c r="I66" s="164">
        <f t="shared" si="18"/>
        <v>70.427000000000007</v>
      </c>
      <c r="J66" s="164"/>
      <c r="K66" s="141"/>
      <c r="L66" s="141"/>
      <c r="M66" s="141"/>
      <c r="N66" s="164">
        <v>1</v>
      </c>
      <c r="O66" s="164">
        <f t="shared" si="15"/>
        <v>43.122</v>
      </c>
      <c r="P66" s="164">
        <f t="shared" si="11"/>
        <v>29.693999999999999</v>
      </c>
      <c r="Q66" s="164">
        <f t="shared" si="16"/>
        <v>45.387</v>
      </c>
      <c r="R66" s="165">
        <f t="shared" si="12"/>
        <v>88.509</v>
      </c>
      <c r="S66" s="165">
        <f t="shared" si="13"/>
        <v>75.081000000000003</v>
      </c>
      <c r="T66" s="141"/>
      <c r="U66" s="141"/>
      <c r="V66" s="141"/>
      <c r="W66" s="141"/>
      <c r="X66" s="141"/>
      <c r="Y66" s="141"/>
      <c r="Z66" s="144"/>
      <c r="AA66" s="144"/>
      <c r="AB66" s="144"/>
      <c r="AC66" s="144"/>
      <c r="AD66" s="144"/>
      <c r="AE66" s="144"/>
      <c r="AF66" s="144"/>
      <c r="AG66" s="144"/>
      <c r="AL66" s="37">
        <f>RSEE_razredi!$E$7</f>
        <v>68.56</v>
      </c>
      <c r="AM66" s="37">
        <f>RSEE_razredi!$K$11</f>
        <v>155.46</v>
      </c>
      <c r="AN66" s="37">
        <f>RSEE_razredi!$I$9</f>
        <v>66.5</v>
      </c>
    </row>
    <row r="67" spans="1:40" hidden="1" x14ac:dyDescent="0.25">
      <c r="A67" s="141"/>
      <c r="B67" s="164">
        <f>B66+0.25</f>
        <v>1.25</v>
      </c>
      <c r="C67" s="164">
        <f t="shared" si="17"/>
        <v>80.009152934797612</v>
      </c>
      <c r="D67" s="164"/>
      <c r="E67" s="141"/>
      <c r="F67" s="141"/>
      <c r="G67" s="141"/>
      <c r="H67" s="164">
        <f>H66+0.25</f>
        <v>1.25</v>
      </c>
      <c r="I67" s="164">
        <f t="shared" si="18"/>
        <v>69.490364264764764</v>
      </c>
      <c r="J67" s="164"/>
      <c r="K67" s="141"/>
      <c r="L67" s="141"/>
      <c r="M67" s="141"/>
      <c r="N67" s="164">
        <f>N66+0.25</f>
        <v>1.25</v>
      </c>
      <c r="O67" s="164">
        <f t="shared" si="15"/>
        <v>41.49830640510239</v>
      </c>
      <c r="P67" s="164">
        <f t="shared" si="11"/>
        <v>28.582294649454475</v>
      </c>
      <c r="Q67" s="164">
        <f t="shared" si="16"/>
        <v>44.873409321870078</v>
      </c>
      <c r="R67" s="165">
        <f t="shared" si="12"/>
        <v>86.371715726972468</v>
      </c>
      <c r="S67" s="165">
        <f t="shared" si="13"/>
        <v>73.455703971324553</v>
      </c>
      <c r="T67" s="141"/>
      <c r="U67" s="141"/>
      <c r="V67" s="141"/>
      <c r="W67" s="141"/>
      <c r="X67" s="141"/>
      <c r="Y67" s="141"/>
      <c r="Z67" s="144"/>
      <c r="AA67" s="144"/>
      <c r="AB67" s="144"/>
      <c r="AC67" s="144"/>
      <c r="AD67" s="144"/>
      <c r="AE67" s="144"/>
      <c r="AF67" s="144"/>
      <c r="AG67" s="144"/>
      <c r="AL67" s="37">
        <f>RSEE_razredi!$E$7</f>
        <v>68.56</v>
      </c>
      <c r="AM67" s="37">
        <f>RSEE_razredi!$K$11</f>
        <v>155.46</v>
      </c>
      <c r="AN67" s="37">
        <f>RSEE_razredi!$I$9</f>
        <v>66.5</v>
      </c>
    </row>
    <row r="68" spans="1:40" hidden="1" x14ac:dyDescent="0.25">
      <c r="A68" s="141"/>
      <c r="B68" s="164">
        <f>B67+0.25</f>
        <v>1.5</v>
      </c>
      <c r="C68" s="164">
        <f t="shared" si="17"/>
        <v>78.721351517155597</v>
      </c>
      <c r="D68" s="164"/>
      <c r="E68" s="141"/>
      <c r="F68" s="141"/>
      <c r="G68" s="141"/>
      <c r="H68" s="164">
        <f>H67+0.25</f>
        <v>1.5</v>
      </c>
      <c r="I68" s="164">
        <f t="shared" si="18"/>
        <v>68.7343315523066</v>
      </c>
      <c r="J68" s="164"/>
      <c r="K68" s="141"/>
      <c r="L68" s="141"/>
      <c r="M68" s="141"/>
      <c r="N68" s="164">
        <f>N67+0.25</f>
        <v>1.5</v>
      </c>
      <c r="O68" s="164">
        <f t="shared" si="15"/>
        <v>40.217141456047599</v>
      </c>
      <c r="P68" s="164">
        <f t="shared" si="11"/>
        <v>27.704932660087053</v>
      </c>
      <c r="Q68" s="164">
        <f t="shared" si="16"/>
        <v>44.458092323738136</v>
      </c>
      <c r="R68" s="165">
        <f t="shared" si="12"/>
        <v>84.675233779785742</v>
      </c>
      <c r="S68" s="165">
        <f t="shared" si="13"/>
        <v>72.163024983825181</v>
      </c>
      <c r="T68" s="141"/>
      <c r="U68" s="141"/>
      <c r="V68" s="141"/>
      <c r="W68" s="141"/>
      <c r="X68" s="141"/>
      <c r="Y68" s="141"/>
      <c r="Z68" s="144"/>
      <c r="AA68" s="144"/>
      <c r="AB68" s="144"/>
      <c r="AC68" s="144"/>
      <c r="AD68" s="144"/>
      <c r="AE68" s="144"/>
      <c r="AF68" s="144"/>
      <c r="AG68" s="144"/>
      <c r="AL68" s="37">
        <f>RSEE_razredi!$E$7</f>
        <v>68.56</v>
      </c>
      <c r="AM68" s="37">
        <f>RSEE_razredi!$K$11</f>
        <v>155.46</v>
      </c>
      <c r="AN68" s="37">
        <f>RSEE_razredi!$I$9</f>
        <v>66.5</v>
      </c>
    </row>
    <row r="69" spans="1:40" hidden="1" x14ac:dyDescent="0.25">
      <c r="A69" s="141"/>
      <c r="B69" s="164">
        <f>B68+0.25</f>
        <v>1.75</v>
      </c>
      <c r="C69" s="164">
        <f t="shared" si="17"/>
        <v>77.648715769721036</v>
      </c>
      <c r="D69" s="164"/>
      <c r="E69" s="141"/>
      <c r="F69" s="141"/>
      <c r="G69" s="141"/>
      <c r="H69" s="164">
        <f>H68+0.25</f>
        <v>1.75</v>
      </c>
      <c r="I69" s="164">
        <f t="shared" si="18"/>
        <v>68.101535803998161</v>
      </c>
      <c r="J69" s="164"/>
      <c r="K69" s="141"/>
      <c r="L69" s="141"/>
      <c r="M69" s="141"/>
      <c r="N69" s="164">
        <f>N68+0.25</f>
        <v>1.75</v>
      </c>
      <c r="O69" s="164">
        <f t="shared" si="15"/>
        <v>39.164839477495434</v>
      </c>
      <c r="P69" s="164">
        <f t="shared" si="11"/>
        <v>26.984178302806296</v>
      </c>
      <c r="Q69" s="164">
        <f t="shared" si="16"/>
        <v>44.109947117843035</v>
      </c>
      <c r="R69" s="165">
        <f t="shared" si="12"/>
        <v>83.274786595338469</v>
      </c>
      <c r="S69" s="165">
        <f t="shared" si="13"/>
        <v>71.094125420649334</v>
      </c>
      <c r="T69" s="141"/>
      <c r="U69" s="141"/>
      <c r="V69" s="141"/>
      <c r="W69" s="141"/>
      <c r="X69" s="141"/>
      <c r="Y69" s="141"/>
      <c r="Z69" s="144"/>
      <c r="AA69" s="144"/>
      <c r="AB69" s="144"/>
      <c r="AC69" s="144"/>
      <c r="AD69" s="144"/>
      <c r="AE69" s="144"/>
      <c r="AF69" s="144"/>
      <c r="AG69" s="144"/>
      <c r="AL69" s="37">
        <f>RSEE_razredi!$E$7</f>
        <v>68.56</v>
      </c>
      <c r="AM69" s="37">
        <f>RSEE_razredi!$K$11</f>
        <v>155.46</v>
      </c>
      <c r="AN69" s="37">
        <f>RSEE_razredi!$I$9</f>
        <v>66.5</v>
      </c>
    </row>
    <row r="70" spans="1:40" hidden="1" x14ac:dyDescent="0.25">
      <c r="A70" s="141"/>
      <c r="B70" s="164">
        <f>B69+0.25</f>
        <v>2</v>
      </c>
      <c r="C70" s="164">
        <f t="shared" si="17"/>
        <v>76.731377363579824</v>
      </c>
      <c r="D70" s="164">
        <f>E25</f>
        <v>78.19</v>
      </c>
      <c r="E70" s="141"/>
      <c r="F70" s="141"/>
      <c r="G70" s="141"/>
      <c r="H70" s="164">
        <f>H69+0.25</f>
        <v>2</v>
      </c>
      <c r="I70" s="164">
        <f t="shared" si="18"/>
        <v>67.558094131720395</v>
      </c>
      <c r="J70" s="164">
        <f>K25</f>
        <v>66.5</v>
      </c>
      <c r="K70" s="141"/>
      <c r="L70" s="141"/>
      <c r="M70" s="141"/>
      <c r="N70" s="164">
        <f>N69+0.25</f>
        <v>2</v>
      </c>
      <c r="O70" s="164">
        <f t="shared" si="15"/>
        <v>38.275576085735281</v>
      </c>
      <c r="P70" s="164">
        <f t="shared" si="11"/>
        <v>26.375006475744371</v>
      </c>
      <c r="Q70" s="164">
        <f t="shared" si="16"/>
        <v>43.810574457854436</v>
      </c>
      <c r="R70" s="165">
        <f t="shared" si="12"/>
        <v>82.086150543589724</v>
      </c>
      <c r="S70" s="165">
        <f t="shared" si="13"/>
        <v>70.1855809335988</v>
      </c>
      <c r="T70" s="141"/>
      <c r="U70" s="141"/>
      <c r="V70" s="141"/>
      <c r="W70" s="141"/>
      <c r="X70" s="141"/>
      <c r="Y70" s="141"/>
      <c r="Z70" s="144"/>
      <c r="AA70" s="144"/>
      <c r="AB70" s="144"/>
      <c r="AC70" s="144"/>
      <c r="AD70" s="144"/>
      <c r="AE70" s="144"/>
      <c r="AF70" s="144"/>
      <c r="AG70" s="144"/>
      <c r="AL70" s="37">
        <f>RSEE_razredi!$E$7</f>
        <v>68.56</v>
      </c>
      <c r="AM70" s="37">
        <f>RSEE_razredi!$K$11</f>
        <v>155.46</v>
      </c>
      <c r="AN70" s="37">
        <f>RSEE_razredi!$I$9</f>
        <v>66.5</v>
      </c>
    </row>
    <row r="71" spans="1:40" hidden="1" x14ac:dyDescent="0.25">
      <c r="A71" s="141"/>
      <c r="B71" s="164">
        <f t="shared" ref="B71:B94" si="19">B70+0.25</f>
        <v>2.25</v>
      </c>
      <c r="C71" s="164">
        <f t="shared" si="17"/>
        <v>75.93122729786036</v>
      </c>
      <c r="D71" s="141"/>
      <c r="E71" s="141"/>
      <c r="F71" s="141"/>
      <c r="G71" s="141"/>
      <c r="H71" s="164">
        <f t="shared" ref="H71:H94" si="20">H70+0.25</f>
        <v>2.25</v>
      </c>
      <c r="I71" s="164">
        <f t="shared" si="18"/>
        <v>67.082345321288841</v>
      </c>
      <c r="J71" s="141"/>
      <c r="K71" s="141"/>
      <c r="L71" s="141"/>
      <c r="M71" s="141"/>
      <c r="N71" s="164">
        <f t="shared" ref="N71:N94" si="21">N70+0.25</f>
        <v>2.25</v>
      </c>
      <c r="O71" s="164">
        <f t="shared" si="15"/>
        <v>37.507965003843573</v>
      </c>
      <c r="P71" s="164">
        <f t="shared" si="11"/>
        <v>25.849103983968426</v>
      </c>
      <c r="Q71" s="164">
        <f t="shared" si="16"/>
        <v>43.548196026748265</v>
      </c>
      <c r="R71" s="165">
        <f t="shared" si="12"/>
        <v>81.056161030591838</v>
      </c>
      <c r="S71" s="165">
        <f t="shared" si="13"/>
        <v>69.397300010716691</v>
      </c>
      <c r="T71" s="141"/>
      <c r="U71" s="141"/>
      <c r="V71" s="141"/>
      <c r="W71" s="141"/>
      <c r="X71" s="141"/>
      <c r="Y71" s="141"/>
      <c r="Z71" s="144"/>
      <c r="AA71" s="144"/>
      <c r="AB71" s="144"/>
      <c r="AC71" s="144"/>
      <c r="AD71" s="144"/>
      <c r="AE71" s="144"/>
      <c r="AF71" s="144"/>
      <c r="AG71" s="144"/>
      <c r="AL71" s="37">
        <f>RSEE_razredi!$E$7</f>
        <v>68.56</v>
      </c>
      <c r="AM71" s="37">
        <f>RSEE_razredi!$K$11</f>
        <v>155.46</v>
      </c>
      <c r="AN71" s="37">
        <f>RSEE_razredi!$I$9</f>
        <v>66.5</v>
      </c>
    </row>
    <row r="72" spans="1:40" hidden="1" x14ac:dyDescent="0.25">
      <c r="A72" s="141"/>
      <c r="B72" s="164">
        <f t="shared" si="19"/>
        <v>2.5</v>
      </c>
      <c r="C72" s="164">
        <f t="shared" si="17"/>
        <v>75.222541553904037</v>
      </c>
      <c r="D72" s="141"/>
      <c r="E72" s="141"/>
      <c r="F72" s="141"/>
      <c r="G72" s="141"/>
      <c r="H72" s="164">
        <f t="shared" si="20"/>
        <v>2.5</v>
      </c>
      <c r="I72" s="164">
        <f t="shared" si="18"/>
        <v>66.65961307803137</v>
      </c>
      <c r="J72" s="141"/>
      <c r="K72" s="141"/>
      <c r="L72" s="141"/>
      <c r="M72" s="141"/>
      <c r="N72" s="164">
        <f t="shared" si="21"/>
        <v>2.5</v>
      </c>
      <c r="O72" s="164">
        <f t="shared" si="15"/>
        <v>36.834367242652291</v>
      </c>
      <c r="P72" s="164">
        <f t="shared" si="11"/>
        <v>25.387559994308461</v>
      </c>
      <c r="Q72" s="164">
        <f t="shared" si="16"/>
        <v>43.314822311974098</v>
      </c>
      <c r="R72" s="165">
        <f t="shared" si="12"/>
        <v>80.149189554626389</v>
      </c>
      <c r="S72" s="165">
        <f t="shared" si="13"/>
        <v>68.702382306282558</v>
      </c>
      <c r="T72" s="141"/>
      <c r="U72" s="141"/>
      <c r="V72" s="141"/>
      <c r="W72" s="141"/>
      <c r="X72" s="141"/>
      <c r="Y72" s="141"/>
      <c r="Z72" s="144"/>
      <c r="AA72" s="144"/>
      <c r="AB72" s="144"/>
      <c r="AC72" s="144"/>
      <c r="AD72" s="144"/>
      <c r="AE72" s="144"/>
      <c r="AF72" s="144"/>
      <c r="AG72" s="144"/>
      <c r="AL72" s="37">
        <f>RSEE_razredi!$E$7</f>
        <v>68.56</v>
      </c>
      <c r="AM72" s="37">
        <f>RSEE_razredi!$K$11</f>
        <v>155.46</v>
      </c>
      <c r="AN72" s="37">
        <f>RSEE_razredi!$I$9</f>
        <v>66.5</v>
      </c>
    </row>
    <row r="73" spans="1:40" hidden="1" x14ac:dyDescent="0.25">
      <c r="A73" s="141"/>
      <c r="B73" s="164">
        <f t="shared" si="19"/>
        <v>2.75</v>
      </c>
      <c r="C73" s="164">
        <f t="shared" si="17"/>
        <v>74.587157039535853</v>
      </c>
      <c r="D73" s="141"/>
      <c r="E73" s="141"/>
      <c r="F73" s="141"/>
      <c r="G73" s="141"/>
      <c r="H73" s="164">
        <f t="shared" si="20"/>
        <v>2.75</v>
      </c>
      <c r="I73" s="164">
        <f t="shared" si="18"/>
        <v>66.279500589117532</v>
      </c>
      <c r="J73" s="141"/>
      <c r="K73" s="141"/>
      <c r="L73" s="141"/>
      <c r="M73" s="141"/>
      <c r="N73" s="164">
        <f t="shared" si="21"/>
        <v>2.75</v>
      </c>
      <c r="O73" s="164">
        <f t="shared" si="15"/>
        <v>36.235451068567478</v>
      </c>
      <c r="P73" s="164">
        <f t="shared" si="11"/>
        <v>24.977146063233686</v>
      </c>
      <c r="Q73" s="164">
        <f t="shared" si="16"/>
        <v>43.104787677074249</v>
      </c>
      <c r="R73" s="165">
        <f t="shared" si="12"/>
        <v>79.340238745641727</v>
      </c>
      <c r="S73" s="165">
        <f t="shared" si="13"/>
        <v>68.081933740307932</v>
      </c>
      <c r="T73" s="141"/>
      <c r="U73" s="141"/>
      <c r="V73" s="141"/>
      <c r="W73" s="141"/>
      <c r="X73" s="141"/>
      <c r="Y73" s="141"/>
      <c r="Z73" s="144"/>
      <c r="AA73" s="144"/>
      <c r="AB73" s="144"/>
      <c r="AC73" s="144"/>
      <c r="AD73" s="144"/>
      <c r="AE73" s="144"/>
      <c r="AF73" s="144"/>
      <c r="AG73" s="144"/>
      <c r="AL73" s="37">
        <f>RSEE_razredi!$E$7</f>
        <v>68.56</v>
      </c>
      <c r="AM73" s="37">
        <f>RSEE_razredi!$K$11</f>
        <v>155.46</v>
      </c>
      <c r="AN73" s="37">
        <f>RSEE_razredi!$I$9</f>
        <v>66.5</v>
      </c>
    </row>
    <row r="74" spans="1:40" hidden="1" x14ac:dyDescent="0.25">
      <c r="A74" s="141"/>
      <c r="B74" s="164">
        <f t="shared" si="19"/>
        <v>3</v>
      </c>
      <c r="C74" s="164">
        <f t="shared" si="17"/>
        <v>74.011783883082344</v>
      </c>
      <c r="D74" s="141"/>
      <c r="E74" s="141"/>
      <c r="F74" s="141"/>
      <c r="G74" s="141"/>
      <c r="H74" s="164">
        <f t="shared" si="20"/>
        <v>3</v>
      </c>
      <c r="I74" s="164">
        <f t="shared" si="18"/>
        <v>65.934378023934116</v>
      </c>
      <c r="J74" s="141"/>
      <c r="K74" s="141"/>
      <c r="L74" s="141"/>
      <c r="M74" s="141"/>
      <c r="N74" s="164">
        <f t="shared" si="21"/>
        <v>3</v>
      </c>
      <c r="O74" s="164">
        <f t="shared" si="15"/>
        <v>35.697190708958964</v>
      </c>
      <c r="P74" s="164">
        <f t="shared" si="11"/>
        <v>24.608263565698721</v>
      </c>
      <c r="Q74" s="164">
        <f t="shared" si="16"/>
        <v>42.913930508808605</v>
      </c>
      <c r="R74" s="165">
        <f t="shared" si="12"/>
        <v>78.611121217767561</v>
      </c>
      <c r="S74" s="165">
        <f t="shared" si="13"/>
        <v>67.522194074507325</v>
      </c>
      <c r="T74" s="141"/>
      <c r="U74" s="141"/>
      <c r="V74" s="141"/>
      <c r="W74" s="141"/>
      <c r="X74" s="141"/>
      <c r="Y74" s="141"/>
      <c r="Z74" s="144"/>
      <c r="AA74" s="144"/>
      <c r="AB74" s="144"/>
      <c r="AC74" s="144"/>
      <c r="AD74" s="144"/>
      <c r="AE74" s="144"/>
      <c r="AF74" s="144"/>
      <c r="AG74" s="144"/>
      <c r="AL74" s="37">
        <f>RSEE_razredi!$E$7</f>
        <v>68.56</v>
      </c>
      <c r="AM74" s="37">
        <f>RSEE_razredi!$K$11</f>
        <v>155.46</v>
      </c>
      <c r="AN74" s="37">
        <f>RSEE_razredi!$I$9</f>
        <v>66.5</v>
      </c>
    </row>
    <row r="75" spans="1:40" hidden="1" x14ac:dyDescent="0.25">
      <c r="A75" s="141"/>
      <c r="B75" s="164">
        <f t="shared" si="19"/>
        <v>3.25</v>
      </c>
      <c r="C75" s="164">
        <f t="shared" si="17"/>
        <v>73.486412207753702</v>
      </c>
      <c r="D75" s="141"/>
      <c r="E75" s="141"/>
      <c r="F75" s="141"/>
      <c r="G75" s="141"/>
      <c r="H75" s="164">
        <f t="shared" si="20"/>
        <v>3.25</v>
      </c>
      <c r="I75" s="164">
        <f t="shared" si="18"/>
        <v>65.618483214627602</v>
      </c>
      <c r="J75" s="141"/>
      <c r="K75" s="141"/>
      <c r="L75" s="141"/>
      <c r="M75" s="141"/>
      <c r="N75" s="164">
        <f t="shared" si="21"/>
        <v>3.25</v>
      </c>
      <c r="O75" s="164">
        <f t="shared" si="15"/>
        <v>35.209102690803299</v>
      </c>
      <c r="P75" s="164">
        <f t="shared" si="11"/>
        <v>24.273737408667589</v>
      </c>
      <c r="Q75" s="164">
        <f t="shared" si="16"/>
        <v>42.739105278510777</v>
      </c>
      <c r="R75" s="165">
        <f t="shared" si="12"/>
        <v>77.948207969314069</v>
      </c>
      <c r="S75" s="165">
        <f t="shared" si="13"/>
        <v>67.012842687178363</v>
      </c>
      <c r="T75" s="141"/>
      <c r="U75" s="141"/>
      <c r="V75" s="141"/>
      <c r="W75" s="141"/>
      <c r="X75" s="141"/>
      <c r="Y75" s="141"/>
      <c r="Z75" s="144"/>
      <c r="AA75" s="144"/>
      <c r="AB75" s="144"/>
      <c r="AC75" s="144"/>
      <c r="AD75" s="144"/>
      <c r="AE75" s="144"/>
      <c r="AF75" s="144"/>
      <c r="AG75" s="144"/>
      <c r="AL75" s="37">
        <f>RSEE_razredi!$E$7</f>
        <v>68.56</v>
      </c>
      <c r="AM75" s="37">
        <f>RSEE_razredi!$K$11</f>
        <v>155.46</v>
      </c>
      <c r="AN75" s="37">
        <f>RSEE_razredi!$I$9</f>
        <v>66.5</v>
      </c>
    </row>
    <row r="76" spans="1:40" hidden="1" x14ac:dyDescent="0.25">
      <c r="A76" s="141"/>
      <c r="B76" s="164">
        <f t="shared" si="19"/>
        <v>3.5</v>
      </c>
      <c r="C76" s="164">
        <f t="shared" si="17"/>
        <v>73.003319424655288</v>
      </c>
      <c r="D76" s="141"/>
      <c r="E76" s="141"/>
      <c r="F76" s="141"/>
      <c r="G76" s="141"/>
      <c r="H76" s="164">
        <f t="shared" si="20"/>
        <v>3.5</v>
      </c>
      <c r="I76" s="164">
        <f t="shared" si="18"/>
        <v>65.327359767720253</v>
      </c>
      <c r="J76" s="141"/>
      <c r="K76" s="141"/>
      <c r="L76" s="141"/>
      <c r="M76" s="141"/>
      <c r="N76" s="164">
        <f t="shared" si="21"/>
        <v>3.5</v>
      </c>
      <c r="O76" s="164">
        <f t="shared" si="15"/>
        <v>34.763155542564938</v>
      </c>
      <c r="P76" s="164">
        <f t="shared" si="11"/>
        <v>23.968070232341777</v>
      </c>
      <c r="Q76" s="164">
        <f t="shared" si="16"/>
        <v>42.577877421690879</v>
      </c>
      <c r="R76" s="165">
        <f t="shared" si="12"/>
        <v>77.341032964255817</v>
      </c>
      <c r="S76" s="165">
        <f t="shared" si="13"/>
        <v>66.545947654032659</v>
      </c>
      <c r="T76" s="141"/>
      <c r="U76" s="141"/>
      <c r="V76" s="141"/>
      <c r="W76" s="141"/>
      <c r="X76" s="141"/>
      <c r="Y76" s="141"/>
      <c r="Z76" s="144"/>
      <c r="AA76" s="144"/>
      <c r="AB76" s="144"/>
      <c r="AC76" s="144"/>
      <c r="AD76" s="144"/>
      <c r="AE76" s="144"/>
      <c r="AF76" s="144"/>
      <c r="AG76" s="144"/>
      <c r="AL76" s="37">
        <f>RSEE_razredi!$E$7</f>
        <v>68.56</v>
      </c>
      <c r="AM76" s="37">
        <f>RSEE_razredi!$K$11</f>
        <v>155.46</v>
      </c>
      <c r="AN76" s="37">
        <f>RSEE_razredi!$I$9</f>
        <v>66.5</v>
      </c>
    </row>
    <row r="77" spans="1:40" hidden="1" x14ac:dyDescent="0.25">
      <c r="A77" s="141"/>
      <c r="B77" s="164">
        <f t="shared" si="19"/>
        <v>3.75</v>
      </c>
      <c r="C77" s="164">
        <f t="shared" si="17"/>
        <v>72.556425805360888</v>
      </c>
      <c r="D77" s="141"/>
      <c r="E77" s="141"/>
      <c r="F77" s="141"/>
      <c r="G77" s="141"/>
      <c r="H77" s="164">
        <f t="shared" si="20"/>
        <v>3.75</v>
      </c>
      <c r="I77" s="164">
        <f t="shared" si="18"/>
        <v>65.057491394690686</v>
      </c>
      <c r="J77" s="141"/>
      <c r="K77" s="141"/>
      <c r="L77" s="141"/>
      <c r="M77" s="141"/>
      <c r="N77" s="164">
        <f t="shared" si="21"/>
        <v>3.75</v>
      </c>
      <c r="O77" s="164">
        <f t="shared" si="15"/>
        <v>34.353067061865247</v>
      </c>
      <c r="P77" s="164">
        <f t="shared" si="11"/>
        <v>23.6869616773165</v>
      </c>
      <c r="Q77" s="164">
        <f t="shared" si="16"/>
        <v>42.428324615684147</v>
      </c>
      <c r="R77" s="165">
        <f t="shared" si="12"/>
        <v>76.781391677549394</v>
      </c>
      <c r="S77" s="165">
        <f t="shared" si="13"/>
        <v>66.115286293000651</v>
      </c>
      <c r="T77" s="141"/>
      <c r="U77" s="141"/>
      <c r="V77" s="141"/>
      <c r="W77" s="141"/>
      <c r="X77" s="141"/>
      <c r="Y77" s="141"/>
      <c r="Z77" s="144"/>
      <c r="AA77" s="144"/>
      <c r="AB77" s="144"/>
      <c r="AC77" s="144"/>
      <c r="AD77" s="144"/>
      <c r="AE77" s="144"/>
      <c r="AF77" s="144"/>
      <c r="AG77" s="144"/>
      <c r="AL77" s="37">
        <f>RSEE_razredi!$E$7</f>
        <v>68.56</v>
      </c>
      <c r="AM77" s="37">
        <f>RSEE_razredi!$K$11</f>
        <v>155.46</v>
      </c>
      <c r="AN77" s="37">
        <f>RSEE_razredi!$I$9</f>
        <v>66.5</v>
      </c>
    </row>
    <row r="78" spans="1:40" hidden="1" x14ac:dyDescent="0.25">
      <c r="A78" s="141"/>
      <c r="B78" s="164">
        <f t="shared" si="19"/>
        <v>4</v>
      </c>
      <c r="C78" s="164">
        <f t="shared" si="17"/>
        <v>72.140861520230473</v>
      </c>
      <c r="D78" s="141"/>
      <c r="E78" s="141"/>
      <c r="F78" s="141"/>
      <c r="G78" s="141"/>
      <c r="H78" s="164">
        <f t="shared" si="20"/>
        <v>4</v>
      </c>
      <c r="I78" s="164">
        <f t="shared" si="18"/>
        <v>64.806055670558095</v>
      </c>
      <c r="J78" s="141"/>
      <c r="K78" s="141"/>
      <c r="L78" s="141"/>
      <c r="M78" s="141"/>
      <c r="N78" s="164">
        <f t="shared" si="21"/>
        <v>4</v>
      </c>
      <c r="O78" s="164">
        <f t="shared" si="15"/>
        <v>33.973835274219908</v>
      </c>
      <c r="P78" s="164">
        <f t="shared" si="11"/>
        <v>23.426987492273103</v>
      </c>
      <c r="Q78" s="164">
        <f t="shared" si="16"/>
        <v>42.288902864855729</v>
      </c>
      <c r="R78" s="165">
        <f t="shared" si="12"/>
        <v>76.262738139075637</v>
      </c>
      <c r="S78" s="165">
        <f t="shared" si="13"/>
        <v>65.715890357128828</v>
      </c>
      <c r="T78" s="141"/>
      <c r="U78" s="141"/>
      <c r="V78" s="141"/>
      <c r="W78" s="141"/>
      <c r="X78" s="141"/>
      <c r="Y78" s="141"/>
      <c r="Z78" s="144"/>
      <c r="AA78" s="144"/>
      <c r="AB78" s="144"/>
      <c r="AC78" s="144"/>
      <c r="AD78" s="144"/>
      <c r="AE78" s="144"/>
      <c r="AF78" s="144"/>
      <c r="AG78" s="144"/>
      <c r="AL78" s="37">
        <f>RSEE_razredi!$E$7</f>
        <v>68.56</v>
      </c>
      <c r="AM78" s="37">
        <f>RSEE_razredi!$K$11</f>
        <v>155.46</v>
      </c>
      <c r="AN78" s="37">
        <f>RSEE_razredi!$I$9</f>
        <v>66.5</v>
      </c>
    </row>
    <row r="79" spans="1:40" hidden="1" x14ac:dyDescent="0.25">
      <c r="A79" s="141"/>
      <c r="B79" s="164">
        <f t="shared" si="19"/>
        <v>4.25</v>
      </c>
      <c r="C79" s="164">
        <f t="shared" si="17"/>
        <v>71.752667123367402</v>
      </c>
      <c r="D79" s="141"/>
      <c r="E79" s="141"/>
      <c r="F79" s="141"/>
      <c r="G79" s="141"/>
      <c r="H79" s="164">
        <f t="shared" si="20"/>
        <v>4.25</v>
      </c>
      <c r="I79" s="164">
        <f t="shared" si="18"/>
        <v>64.570753326485317</v>
      </c>
      <c r="J79" s="141"/>
      <c r="K79" s="141"/>
      <c r="L79" s="141"/>
      <c r="M79" s="141"/>
      <c r="N79" s="164">
        <f t="shared" si="21"/>
        <v>4.25</v>
      </c>
      <c r="O79" s="164">
        <f t="shared" si="15"/>
        <v>33.621415924981903</v>
      </c>
      <c r="P79" s="164">
        <f t="shared" si="11"/>
        <v>23.185378875493186</v>
      </c>
      <c r="Q79" s="164">
        <f t="shared" si="16"/>
        <v>42.158353602692401</v>
      </c>
      <c r="R79" s="165">
        <f t="shared" si="12"/>
        <v>75.779769527674304</v>
      </c>
      <c r="S79" s="165">
        <f t="shared" si="13"/>
        <v>65.343732478185586</v>
      </c>
      <c r="T79" s="141"/>
      <c r="U79" s="141"/>
      <c r="V79" s="141"/>
      <c r="W79" s="141"/>
      <c r="X79" s="141"/>
      <c r="Y79" s="141"/>
      <c r="Z79" s="144"/>
      <c r="AA79" s="144"/>
      <c r="AB79" s="144"/>
      <c r="AC79" s="144"/>
      <c r="AD79" s="144"/>
      <c r="AE79" s="144"/>
      <c r="AF79" s="144"/>
      <c r="AG79" s="144"/>
      <c r="AL79" s="37">
        <f>RSEE_razredi!$E$7</f>
        <v>68.56</v>
      </c>
      <c r="AM79" s="37">
        <f>RSEE_razredi!$K$11</f>
        <v>155.46</v>
      </c>
      <c r="AN79" s="37">
        <f>RSEE_razredi!$I$9</f>
        <v>66.5</v>
      </c>
    </row>
    <row r="80" spans="1:40" hidden="1" x14ac:dyDescent="0.25">
      <c r="A80" s="141"/>
      <c r="B80" s="164">
        <f t="shared" si="19"/>
        <v>4.5</v>
      </c>
      <c r="C80" s="164">
        <f t="shared" si="17"/>
        <v>71.388581070305037</v>
      </c>
      <c r="D80" s="141"/>
      <c r="E80" s="141"/>
      <c r="F80" s="141"/>
      <c r="G80" s="141"/>
      <c r="H80" s="164">
        <f t="shared" si="20"/>
        <v>4.5</v>
      </c>
      <c r="I80" s="164">
        <f t="shared" si="18"/>
        <v>64.349686906899407</v>
      </c>
      <c r="J80" s="141"/>
      <c r="K80" s="141"/>
      <c r="L80" s="141"/>
      <c r="M80" s="141"/>
      <c r="N80" s="164">
        <f t="shared" si="21"/>
        <v>4.5</v>
      </c>
      <c r="O80" s="164">
        <f t="shared" si="15"/>
        <v>33.292494975319116</v>
      </c>
      <c r="P80" s="164">
        <f t="shared" si="11"/>
        <v>22.959866807077422</v>
      </c>
      <c r="Q80" s="164">
        <f t="shared" si="16"/>
        <v>42.035637617271369</v>
      </c>
      <c r="R80" s="165">
        <f t="shared" si="12"/>
        <v>75.328132592590492</v>
      </c>
      <c r="S80" s="165">
        <f t="shared" si="13"/>
        <v>64.995504424348795</v>
      </c>
      <c r="T80" s="141"/>
      <c r="U80" s="141"/>
      <c r="V80" s="141"/>
      <c r="W80" s="141"/>
      <c r="X80" s="141"/>
      <c r="Y80" s="141"/>
      <c r="Z80" s="144"/>
      <c r="AA80" s="144"/>
      <c r="AB80" s="144"/>
      <c r="AC80" s="144"/>
      <c r="AD80" s="144"/>
      <c r="AE80" s="144"/>
      <c r="AF80" s="144"/>
      <c r="AG80" s="144"/>
      <c r="AL80" s="37">
        <f>RSEE_razredi!$E$7</f>
        <v>68.56</v>
      </c>
      <c r="AM80" s="37">
        <f>RSEE_razredi!$K$11</f>
        <v>155.46</v>
      </c>
      <c r="AN80" s="37">
        <f>RSEE_razredi!$I$9</f>
        <v>66.5</v>
      </c>
    </row>
    <row r="81" spans="1:40" hidden="1" x14ac:dyDescent="0.25">
      <c r="A81" s="141"/>
      <c r="B81" s="164">
        <f t="shared" si="19"/>
        <v>4.75</v>
      </c>
      <c r="C81" s="164">
        <f t="shared" si="17"/>
        <v>71.045885637223719</v>
      </c>
      <c r="D81" s="141"/>
      <c r="E81" s="141"/>
      <c r="F81" s="141"/>
      <c r="G81" s="141"/>
      <c r="H81" s="164">
        <f t="shared" si="20"/>
        <v>4.75</v>
      </c>
      <c r="I81" s="164">
        <f t="shared" si="18"/>
        <v>64.141272615482606</v>
      </c>
      <c r="J81" s="141"/>
      <c r="K81" s="141"/>
      <c r="L81" s="141"/>
      <c r="M81" s="141"/>
      <c r="N81" s="164">
        <f t="shared" si="21"/>
        <v>4.75</v>
      </c>
      <c r="O81" s="164">
        <f t="shared" si="15"/>
        <v>32.984324498378029</v>
      </c>
      <c r="P81" s="164">
        <f t="shared" si="11"/>
        <v>22.74856975507376</v>
      </c>
      <c r="Q81" s="164">
        <f t="shared" si="16"/>
        <v>41.919887021461605</v>
      </c>
      <c r="R81" s="165">
        <f t="shared" si="12"/>
        <v>74.904211519839635</v>
      </c>
      <c r="S81" s="165">
        <f t="shared" si="13"/>
        <v>64.668456776535365</v>
      </c>
      <c r="T81" s="141"/>
      <c r="U81" s="141"/>
      <c r="V81" s="141"/>
      <c r="W81" s="141"/>
      <c r="X81" s="141"/>
      <c r="Y81" s="141"/>
      <c r="Z81" s="144"/>
      <c r="AA81" s="144"/>
      <c r="AB81" s="144"/>
      <c r="AC81" s="144"/>
      <c r="AD81" s="144"/>
      <c r="AE81" s="144"/>
      <c r="AF81" s="144"/>
      <c r="AG81" s="144"/>
      <c r="AL81" s="37">
        <f>RSEE_razredi!$E$7</f>
        <v>68.56</v>
      </c>
      <c r="AM81" s="37">
        <f>RSEE_razredi!$K$11</f>
        <v>155.46</v>
      </c>
      <c r="AN81" s="37">
        <f>RSEE_razredi!$I$9</f>
        <v>66.5</v>
      </c>
    </row>
    <row r="82" spans="1:40" hidden="1" x14ac:dyDescent="0.25">
      <c r="A82" s="141"/>
      <c r="B82" s="164">
        <f t="shared" si="19"/>
        <v>5</v>
      </c>
      <c r="C82" s="164">
        <f t="shared" si="17"/>
        <v>70.722293016151326</v>
      </c>
      <c r="D82" s="141"/>
      <c r="E82" s="141"/>
      <c r="F82" s="141"/>
      <c r="G82" s="141"/>
      <c r="H82" s="164">
        <f t="shared" si="20"/>
        <v>5</v>
      </c>
      <c r="I82" s="164">
        <f t="shared" si="18"/>
        <v>63.944175033860652</v>
      </c>
      <c r="J82" s="141"/>
      <c r="K82" s="141"/>
      <c r="L82" s="141"/>
      <c r="M82" s="141"/>
      <c r="N82" s="164">
        <f t="shared" si="21"/>
        <v>5</v>
      </c>
      <c r="O82" s="164">
        <f t="shared" si="15"/>
        <v>32.694601965726392</v>
      </c>
      <c r="P82" s="164">
        <f t="shared" si="11"/>
        <v>22.549911068001432</v>
      </c>
      <c r="Q82" s="164">
        <f t="shared" si="16"/>
        <v>41.810369665928036</v>
      </c>
      <c r="R82" s="165">
        <f t="shared" si="12"/>
        <v>74.504971631654428</v>
      </c>
      <c r="S82" s="165">
        <f t="shared" si="13"/>
        <v>64.360280733929471</v>
      </c>
      <c r="T82" s="141"/>
      <c r="U82" s="141"/>
      <c r="V82" s="141"/>
      <c r="W82" s="141"/>
      <c r="X82" s="141"/>
      <c r="Y82" s="141"/>
      <c r="Z82" s="144"/>
      <c r="AA82" s="144"/>
      <c r="AB82" s="144"/>
      <c r="AC82" s="144"/>
      <c r="AD82" s="144"/>
      <c r="AE82" s="144"/>
      <c r="AF82" s="144"/>
      <c r="AG82" s="144"/>
      <c r="AL82" s="37">
        <f>RSEE_razredi!$E$7</f>
        <v>68.56</v>
      </c>
      <c r="AM82" s="37">
        <f>RSEE_razredi!$K$11</f>
        <v>155.46</v>
      </c>
      <c r="AN82" s="37">
        <f>RSEE_razredi!$I$9</f>
        <v>66.5</v>
      </c>
    </row>
    <row r="83" spans="1:40" hidden="1" x14ac:dyDescent="0.25">
      <c r="A83" s="141"/>
      <c r="B83" s="164">
        <f t="shared" si="19"/>
        <v>5.25</v>
      </c>
      <c r="C83" s="164">
        <f t="shared" si="17"/>
        <v>70.415859660689108</v>
      </c>
      <c r="D83" s="141"/>
      <c r="E83" s="141"/>
      <c r="F83" s="141"/>
      <c r="G83" s="141"/>
      <c r="H83" s="164">
        <f t="shared" si="20"/>
        <v>5.25</v>
      </c>
      <c r="I83" s="164">
        <f t="shared" si="18"/>
        <v>63.75725795094634</v>
      </c>
      <c r="J83" s="141"/>
      <c r="K83" s="141"/>
      <c r="L83" s="141"/>
      <c r="M83" s="141"/>
      <c r="N83" s="164">
        <f t="shared" si="21"/>
        <v>5.25</v>
      </c>
      <c r="O83" s="164">
        <f t="shared" si="15"/>
        <v>32.421379896895303</v>
      </c>
      <c r="P83" s="164">
        <f t="shared" si="11"/>
        <v>22.362557142158892</v>
      </c>
      <c r="Q83" s="164">
        <f t="shared" si="16"/>
        <v>41.706462320980421</v>
      </c>
      <c r="R83" s="165">
        <f t="shared" si="12"/>
        <v>74.127842217875724</v>
      </c>
      <c r="S83" s="165">
        <f t="shared" si="13"/>
        <v>64.069019463139313</v>
      </c>
      <c r="T83" s="141"/>
      <c r="U83" s="141"/>
      <c r="V83" s="141"/>
      <c r="W83" s="141"/>
      <c r="X83" s="141"/>
      <c r="Y83" s="141"/>
      <c r="Z83" s="144"/>
      <c r="AA83" s="144"/>
      <c r="AB83" s="144"/>
      <c r="AC83" s="144"/>
      <c r="AD83" s="144"/>
      <c r="AE83" s="144"/>
      <c r="AF83" s="144"/>
      <c r="AG83" s="144"/>
      <c r="AL83" s="37">
        <f>RSEE_razredi!$E$7</f>
        <v>68.56</v>
      </c>
      <c r="AM83" s="37">
        <f>RSEE_razredi!$K$11</f>
        <v>155.46</v>
      </c>
      <c r="AN83" s="37">
        <f>RSEE_razredi!$I$9</f>
        <v>66.5</v>
      </c>
    </row>
    <row r="84" spans="1:40" hidden="1" x14ac:dyDescent="0.25">
      <c r="A84" s="141"/>
      <c r="B84" s="164">
        <f t="shared" si="19"/>
        <v>5.5</v>
      </c>
      <c r="C84" s="164">
        <f t="shared" si="17"/>
        <v>70.124920887068555</v>
      </c>
      <c r="D84" s="141"/>
      <c r="E84" s="141"/>
      <c r="F84" s="141"/>
      <c r="G84" s="141"/>
      <c r="H84" s="164">
        <f t="shared" si="20"/>
        <v>5.5</v>
      </c>
      <c r="I84" s="164">
        <f t="shared" si="18"/>
        <v>63.579546761938175</v>
      </c>
      <c r="J84" s="141"/>
      <c r="K84" s="141"/>
      <c r="L84" s="141"/>
      <c r="M84" s="141"/>
      <c r="N84" s="164">
        <f t="shared" si="21"/>
        <v>5.5</v>
      </c>
      <c r="O84" s="164">
        <f t="shared" si="15"/>
        <v>32.162997179534635</v>
      </c>
      <c r="P84" s="164">
        <f t="shared" si="11"/>
        <v>22.185370417033791</v>
      </c>
      <c r="Q84" s="164">
        <f t="shared" si="16"/>
        <v>41.607630158778228</v>
      </c>
      <c r="R84" s="165">
        <f t="shared" si="12"/>
        <v>73.770627338312863</v>
      </c>
      <c r="S84" s="165">
        <f t="shared" si="13"/>
        <v>63.793000575812016</v>
      </c>
      <c r="T84" s="141"/>
      <c r="U84" s="141"/>
      <c r="V84" s="141"/>
      <c r="W84" s="141"/>
      <c r="X84" s="141"/>
      <c r="Y84" s="141"/>
      <c r="Z84" s="144"/>
      <c r="AA84" s="144"/>
      <c r="AB84" s="144"/>
      <c r="AC84" s="144"/>
      <c r="AD84" s="144"/>
      <c r="AE84" s="144"/>
      <c r="AF84" s="144"/>
      <c r="AG84" s="144"/>
      <c r="AL84" s="37">
        <f>RSEE_razredi!$E$7</f>
        <v>68.56</v>
      </c>
      <c r="AM84" s="37">
        <f>RSEE_razredi!$K$11</f>
        <v>155.46</v>
      </c>
      <c r="AN84" s="37">
        <f>RSEE_razredi!$I$9</f>
        <v>66.5</v>
      </c>
    </row>
    <row r="85" spans="1:40" hidden="1" x14ac:dyDescent="0.25">
      <c r="A85" s="141"/>
      <c r="B85" s="164">
        <f t="shared" si="19"/>
        <v>5.75</v>
      </c>
      <c r="C85" s="164">
        <f t="shared" si="17"/>
        <v>69.848040253048566</v>
      </c>
      <c r="D85" s="141"/>
      <c r="E85" s="141"/>
      <c r="F85" s="141"/>
      <c r="G85" s="141"/>
      <c r="H85" s="164">
        <f t="shared" si="20"/>
        <v>5.75</v>
      </c>
      <c r="I85" s="164">
        <f t="shared" si="18"/>
        <v>63.410199321070877</v>
      </c>
      <c r="J85" s="141"/>
      <c r="K85" s="141"/>
      <c r="L85" s="141"/>
      <c r="M85" s="141"/>
      <c r="N85" s="164">
        <f t="shared" si="21"/>
        <v>5.75</v>
      </c>
      <c r="O85" s="164">
        <f t="shared" si="15"/>
        <v>31.918026131602009</v>
      </c>
      <c r="P85" s="164">
        <f t="shared" si="11"/>
        <v>22.017373142750944</v>
      </c>
      <c r="Q85" s="164">
        <f t="shared" si="16"/>
        <v>41.513410841262392</v>
      </c>
      <c r="R85" s="165">
        <f t="shared" si="12"/>
        <v>73.431436972864404</v>
      </c>
      <c r="S85" s="165">
        <f t="shared" si="13"/>
        <v>63.53078398401334</v>
      </c>
      <c r="T85" s="141"/>
      <c r="U85" s="141"/>
      <c r="V85" s="141"/>
      <c r="W85" s="141"/>
      <c r="X85" s="141"/>
      <c r="Y85" s="141"/>
      <c r="Z85" s="144"/>
      <c r="AA85" s="144"/>
      <c r="AB85" s="144"/>
      <c r="AC85" s="144"/>
      <c r="AD85" s="144"/>
      <c r="AE85" s="144"/>
      <c r="AF85" s="144"/>
      <c r="AG85" s="144"/>
      <c r="AL85" s="37">
        <f>RSEE_razredi!$E$7</f>
        <v>68.56</v>
      </c>
      <c r="AM85" s="37">
        <f>RSEE_razredi!$K$11</f>
        <v>155.46</v>
      </c>
      <c r="AN85" s="37">
        <f>RSEE_razredi!$I$9</f>
        <v>66.5</v>
      </c>
    </row>
    <row r="86" spans="1:40" hidden="1" x14ac:dyDescent="0.25">
      <c r="A86" s="141"/>
      <c r="B86" s="164">
        <f t="shared" si="19"/>
        <v>6</v>
      </c>
      <c r="C86" s="164">
        <f t="shared" si="17"/>
        <v>69.583969888554734</v>
      </c>
      <c r="D86" s="141"/>
      <c r="E86" s="141"/>
      <c r="F86" s="141"/>
      <c r="G86" s="141"/>
      <c r="H86" s="164">
        <f t="shared" si="20"/>
        <v>6</v>
      </c>
      <c r="I86" s="164">
        <f t="shared" si="18"/>
        <v>63.248483068388232</v>
      </c>
      <c r="J86" s="141"/>
      <c r="K86" s="141"/>
      <c r="L86" s="141"/>
      <c r="M86" s="141"/>
      <c r="N86" s="164">
        <f t="shared" si="21"/>
        <v>6</v>
      </c>
      <c r="O86" s="164">
        <f t="shared" si="15"/>
        <v>31.685231181943362</v>
      </c>
      <c r="P86" s="164">
        <f t="shared" si="11"/>
        <v>21.857719098205969</v>
      </c>
      <c r="Q86" s="164">
        <f t="shared" si="16"/>
        <v>41.423402027791006</v>
      </c>
      <c r="R86" s="165">
        <f t="shared" si="12"/>
        <v>73.108633209734364</v>
      </c>
      <c r="S86" s="165">
        <f t="shared" si="13"/>
        <v>63.281121125996975</v>
      </c>
      <c r="T86" s="141"/>
      <c r="U86" s="141"/>
      <c r="V86" s="141"/>
      <c r="W86" s="141"/>
      <c r="X86" s="141"/>
      <c r="Y86" s="141"/>
      <c r="Z86" s="144"/>
      <c r="AA86" s="144"/>
      <c r="AB86" s="144"/>
      <c r="AC86" s="144"/>
      <c r="AD86" s="144"/>
      <c r="AE86" s="144"/>
      <c r="AF86" s="144"/>
      <c r="AG86" s="144"/>
      <c r="AL86" s="37">
        <f>RSEE_razredi!$E$7</f>
        <v>68.56</v>
      </c>
      <c r="AM86" s="37">
        <f>RSEE_razredi!$K$11</f>
        <v>155.46</v>
      </c>
      <c r="AN86" s="37">
        <f>RSEE_razredi!$I$9</f>
        <v>66.5</v>
      </c>
    </row>
    <row r="87" spans="1:40" hidden="1" x14ac:dyDescent="0.25">
      <c r="A87" s="141"/>
      <c r="B87" s="164">
        <f t="shared" si="19"/>
        <v>6.25</v>
      </c>
      <c r="C87" s="164">
        <f t="shared" si="17"/>
        <v>69.331619058357859</v>
      </c>
      <c r="D87" s="141"/>
      <c r="E87" s="141"/>
      <c r="F87" s="141"/>
      <c r="G87" s="141"/>
      <c r="H87" s="164">
        <f t="shared" si="20"/>
        <v>6.25</v>
      </c>
      <c r="I87" s="164">
        <f t="shared" si="18"/>
        <v>63.093756878936375</v>
      </c>
      <c r="J87" s="141"/>
      <c r="K87" s="141"/>
      <c r="L87" s="141"/>
      <c r="M87" s="141"/>
      <c r="N87" s="164">
        <f t="shared" si="21"/>
        <v>6.25</v>
      </c>
      <c r="O87" s="164">
        <f t="shared" si="15"/>
        <v>31.463536249862631</v>
      </c>
      <c r="P87" s="164">
        <f t="shared" si="11"/>
        <v>21.705671262363158</v>
      </c>
      <c r="Q87" s="164">
        <f t="shared" si="16"/>
        <v>41.337251457859935</v>
      </c>
      <c r="R87" s="165">
        <f t="shared" si="12"/>
        <v>72.800787707722563</v>
      </c>
      <c r="S87" s="165">
        <f t="shared" si="13"/>
        <v>63.042922720223089</v>
      </c>
      <c r="T87" s="141"/>
      <c r="U87" s="141"/>
      <c r="V87" s="141"/>
      <c r="W87" s="141"/>
      <c r="X87" s="141"/>
      <c r="Y87" s="141"/>
      <c r="Z87" s="144"/>
      <c r="AA87" s="144"/>
      <c r="AB87" s="144"/>
      <c r="AC87" s="144"/>
      <c r="AD87" s="144"/>
      <c r="AE87" s="144"/>
      <c r="AF87" s="144"/>
      <c r="AG87" s="144"/>
      <c r="AL87" s="37">
        <f>RSEE_razredi!$E$7</f>
        <v>68.56</v>
      </c>
      <c r="AM87" s="37">
        <f>RSEE_razredi!$K$11</f>
        <v>155.46</v>
      </c>
      <c r="AN87" s="37">
        <f>RSEE_razredi!$I$9</f>
        <v>66.5</v>
      </c>
    </row>
    <row r="88" spans="1:40" hidden="1" x14ac:dyDescent="0.25">
      <c r="A88" s="141"/>
      <c r="B88" s="164">
        <f t="shared" si="19"/>
        <v>6.5</v>
      </c>
      <c r="C88" s="164">
        <f t="shared" si="17"/>
        <v>69.090028992681738</v>
      </c>
      <c r="D88" s="141"/>
      <c r="E88" s="141"/>
      <c r="F88" s="141"/>
      <c r="G88" s="141"/>
      <c r="H88" s="164">
        <f t="shared" si="20"/>
        <v>6.5</v>
      </c>
      <c r="I88" s="164">
        <f t="shared" si="18"/>
        <v>62.945456512339383</v>
      </c>
      <c r="J88" s="141"/>
      <c r="K88" s="141"/>
      <c r="L88" s="141"/>
      <c r="M88" s="141"/>
      <c r="N88" s="164">
        <f t="shared" si="21"/>
        <v>6.5</v>
      </c>
      <c r="O88" s="164">
        <f t="shared" si="15"/>
        <v>31.251998723442984</v>
      </c>
      <c r="P88" s="164">
        <f t="shared" si="11"/>
        <v>21.560584001620736</v>
      </c>
      <c r="Q88" s="164">
        <f t="shared" si="16"/>
        <v>41.254648997868898</v>
      </c>
      <c r="R88" s="165">
        <f t="shared" si="12"/>
        <v>72.506647721311879</v>
      </c>
      <c r="S88" s="165">
        <f t="shared" si="13"/>
        <v>62.815232999489638</v>
      </c>
      <c r="T88" s="141"/>
      <c r="U88" s="141"/>
      <c r="V88" s="141"/>
      <c r="W88" s="141"/>
      <c r="X88" s="141"/>
      <c r="Y88" s="141"/>
      <c r="Z88" s="144"/>
      <c r="AA88" s="144"/>
      <c r="AB88" s="144"/>
      <c r="AC88" s="144"/>
      <c r="AD88" s="144"/>
      <c r="AE88" s="144"/>
      <c r="AF88" s="144"/>
      <c r="AG88" s="144"/>
      <c r="AL88" s="37">
        <f>RSEE_razredi!$E$7</f>
        <v>68.56</v>
      </c>
      <c r="AM88" s="37">
        <f>RSEE_razredi!$K$11</f>
        <v>155.46</v>
      </c>
      <c r="AN88" s="37">
        <f>RSEE_razredi!$I$9</f>
        <v>66.5</v>
      </c>
    </row>
    <row r="89" spans="1:40" hidden="1" x14ac:dyDescent="0.25">
      <c r="A89" s="141"/>
      <c r="B89" s="164">
        <f t="shared" si="19"/>
        <v>6.75</v>
      </c>
      <c r="C89" s="164">
        <f t="shared" si="17"/>
        <v>68.858352546700843</v>
      </c>
      <c r="D89" s="141"/>
      <c r="E89" s="141"/>
      <c r="F89" s="141"/>
      <c r="G89" s="141"/>
      <c r="H89" s="164">
        <f t="shared" si="20"/>
        <v>6.75</v>
      </c>
      <c r="I89" s="164">
        <f t="shared" si="18"/>
        <v>62.803082839620409</v>
      </c>
      <c r="J89" s="141"/>
      <c r="K89" s="141"/>
      <c r="L89" s="141"/>
      <c r="M89" s="141"/>
      <c r="N89" s="164">
        <f t="shared" si="21"/>
        <v>6.75</v>
      </c>
      <c r="O89" s="164">
        <f t="shared" si="15"/>
        <v>31.049788503482279</v>
      </c>
      <c r="P89" s="164">
        <f t="shared" si="11"/>
        <v>21.421888724141169</v>
      </c>
      <c r="Q89" s="164">
        <f t="shared" si="16"/>
        <v>41.17532020349109</v>
      </c>
      <c r="R89" s="165">
        <f t="shared" si="12"/>
        <v>72.225108706973373</v>
      </c>
      <c r="S89" s="165">
        <f t="shared" si="13"/>
        <v>62.597208927632259</v>
      </c>
      <c r="T89" s="141"/>
      <c r="U89" s="141"/>
      <c r="V89" s="141"/>
      <c r="W89" s="141"/>
      <c r="X89" s="141"/>
      <c r="Y89" s="141"/>
      <c r="Z89" s="144"/>
      <c r="AA89" s="144"/>
      <c r="AB89" s="144"/>
      <c r="AC89" s="144"/>
      <c r="AD89" s="144"/>
      <c r="AE89" s="144"/>
      <c r="AF89" s="144"/>
      <c r="AG89" s="144"/>
      <c r="AL89" s="37">
        <f>RSEE_razredi!$E$7</f>
        <v>68.56</v>
      </c>
      <c r="AM89" s="37">
        <f>RSEE_razredi!$K$11</f>
        <v>155.46</v>
      </c>
      <c r="AN89" s="37">
        <f>RSEE_razredi!$I$9</f>
        <v>66.5</v>
      </c>
    </row>
    <row r="90" spans="1:40" hidden="1" x14ac:dyDescent="0.25">
      <c r="A90" s="141"/>
      <c r="B90" s="164">
        <f t="shared" si="19"/>
        <v>7</v>
      </c>
      <c r="C90" s="164">
        <f t="shared" si="17"/>
        <v>68.635837620594273</v>
      </c>
      <c r="D90" s="141"/>
      <c r="E90" s="141"/>
      <c r="F90" s="141"/>
      <c r="G90" s="141"/>
      <c r="H90" s="164">
        <f t="shared" si="20"/>
        <v>7</v>
      </c>
      <c r="I90" s="164">
        <f t="shared" si="18"/>
        <v>62.666192235426884</v>
      </c>
      <c r="J90" s="141"/>
      <c r="K90" s="141"/>
      <c r="L90" s="141"/>
      <c r="M90" s="141"/>
      <c r="N90" s="164">
        <f t="shared" si="21"/>
        <v>7</v>
      </c>
      <c r="O90" s="164">
        <f t="shared" si="15"/>
        <v>30.856170978843618</v>
      </c>
      <c r="P90" s="164">
        <f t="shared" si="11"/>
        <v>21.289082224998666</v>
      </c>
      <c r="Q90" s="164">
        <f t="shared" si="16"/>
        <v>41.099021064189905</v>
      </c>
      <c r="R90" s="165">
        <f t="shared" si="12"/>
        <v>71.95519204303352</v>
      </c>
      <c r="S90" s="165">
        <f t="shared" si="13"/>
        <v>62.388103289188571</v>
      </c>
      <c r="T90" s="141"/>
      <c r="U90" s="141"/>
      <c r="V90" s="141"/>
      <c r="W90" s="141"/>
      <c r="X90" s="141"/>
      <c r="Y90" s="141"/>
      <c r="Z90" s="144"/>
      <c r="AA90" s="144"/>
      <c r="AB90" s="144"/>
      <c r="AC90" s="144"/>
      <c r="AD90" s="144"/>
      <c r="AE90" s="144"/>
      <c r="AF90" s="144"/>
      <c r="AG90" s="144"/>
      <c r="AL90" s="37">
        <f>RSEE_razredi!$E$7</f>
        <v>68.56</v>
      </c>
      <c r="AM90" s="37">
        <f>RSEE_razredi!$K$11</f>
        <v>155.46</v>
      </c>
      <c r="AN90" s="37">
        <f>RSEE_razredi!$I$9</f>
        <v>66.5</v>
      </c>
    </row>
    <row r="91" spans="1:40" hidden="1" x14ac:dyDescent="0.25">
      <c r="A91" s="141"/>
      <c r="B91" s="164">
        <f t="shared" si="19"/>
        <v>7.25</v>
      </c>
      <c r="C91" s="164">
        <f t="shared" si="17"/>
        <v>68.421813537372032</v>
      </c>
      <c r="D91" s="141"/>
      <c r="E91" s="141"/>
      <c r="F91" s="141"/>
      <c r="G91" s="141"/>
      <c r="H91" s="164">
        <f t="shared" si="20"/>
        <v>7.25</v>
      </c>
      <c r="I91" s="164">
        <f t="shared" si="18"/>
        <v>62.534388675358855</v>
      </c>
      <c r="J91" s="141"/>
      <c r="K91" s="141"/>
      <c r="L91" s="141"/>
      <c r="M91" s="141"/>
      <c r="N91" s="164">
        <f t="shared" si="21"/>
        <v>7.25</v>
      </c>
      <c r="O91" s="164">
        <f t="shared" si="15"/>
        <v>30.67049308380998</v>
      </c>
      <c r="P91" s="164">
        <f t="shared" si="11"/>
        <v>21.161717140856453</v>
      </c>
      <c r="Q91" s="164">
        <f t="shared" si="16"/>
        <v>41.025533678925491</v>
      </c>
      <c r="R91" s="165">
        <f t="shared" si="12"/>
        <v>71.696026762735471</v>
      </c>
      <c r="S91" s="165">
        <f t="shared" si="13"/>
        <v>62.187250819781944</v>
      </c>
      <c r="T91" s="141"/>
      <c r="U91" s="141"/>
      <c r="V91" s="141"/>
      <c r="W91" s="141"/>
      <c r="X91" s="141"/>
      <c r="Y91" s="141"/>
      <c r="Z91" s="144"/>
      <c r="AA91" s="144"/>
      <c r="AB91" s="144"/>
      <c r="AC91" s="144"/>
      <c r="AD91" s="144"/>
      <c r="AE91" s="144"/>
      <c r="AF91" s="144"/>
      <c r="AG91" s="144"/>
      <c r="AL91" s="37">
        <f>RSEE_razredi!$E$7</f>
        <v>68.56</v>
      </c>
      <c r="AM91" s="37">
        <f>RSEE_razredi!$K$11</f>
        <v>155.46</v>
      </c>
      <c r="AN91" s="37">
        <f>RSEE_razredi!$I$9</f>
        <v>66.5</v>
      </c>
    </row>
    <row r="92" spans="1:40" hidden="1" x14ac:dyDescent="0.25">
      <c r="A92" s="141"/>
      <c r="B92" s="164">
        <f>B91+0.25</f>
        <v>7.5</v>
      </c>
      <c r="C92" s="164">
        <f t="shared" si="17"/>
        <v>68.215679768467737</v>
      </c>
      <c r="D92" s="141"/>
      <c r="E92" s="141"/>
      <c r="F92" s="141"/>
      <c r="G92" s="141"/>
      <c r="H92" s="164">
        <f>H91+0.25</f>
        <v>7.5</v>
      </c>
      <c r="I92" s="164">
        <f t="shared" si="18"/>
        <v>62.407317188238935</v>
      </c>
      <c r="J92" s="141"/>
      <c r="K92" s="141"/>
      <c r="L92" s="141"/>
      <c r="M92" s="141"/>
      <c r="N92" s="164">
        <f>N91+0.25</f>
        <v>7.5</v>
      </c>
      <c r="O92" s="164">
        <f t="shared" si="15"/>
        <v>30.49217179409095</v>
      </c>
      <c r="P92" s="164">
        <f t="shared" si="11"/>
        <v>21.039394073884672</v>
      </c>
      <c r="Q92" s="164">
        <f t="shared" si="16"/>
        <v>40.954662672074569</v>
      </c>
      <c r="R92" s="165">
        <f t="shared" si="12"/>
        <v>71.446834466165512</v>
      </c>
      <c r="S92" s="165">
        <f t="shared" si="13"/>
        <v>61.994056745959242</v>
      </c>
      <c r="T92" s="141"/>
      <c r="U92" s="141"/>
      <c r="V92" s="141"/>
      <c r="W92" s="141"/>
      <c r="X92" s="141"/>
      <c r="Y92" s="141"/>
      <c r="Z92" s="144"/>
      <c r="AA92" s="144"/>
      <c r="AB92" s="144"/>
      <c r="AC92" s="144"/>
      <c r="AD92" s="144"/>
      <c r="AE92" s="144"/>
      <c r="AF92" s="144"/>
      <c r="AG92" s="144"/>
      <c r="AL92" s="37">
        <f>RSEE_razredi!$E$7</f>
        <v>68.56</v>
      </c>
      <c r="AM92" s="37">
        <f>RSEE_razredi!$K$11</f>
        <v>155.46</v>
      </c>
      <c r="AN92" s="37">
        <f>RSEE_razredi!$I$9</f>
        <v>66.5</v>
      </c>
    </row>
    <row r="93" spans="1:40" hidden="1" x14ac:dyDescent="0.25">
      <c r="A93" s="141"/>
      <c r="B93" s="164">
        <f t="shared" si="19"/>
        <v>7.75</v>
      </c>
      <c r="C93" s="164">
        <f t="shared" si="17"/>
        <v>68.016896538772258</v>
      </c>
      <c r="D93" s="141"/>
      <c r="E93" s="141"/>
      <c r="F93" s="141"/>
      <c r="G93" s="141"/>
      <c r="H93" s="164">
        <f t="shared" si="20"/>
        <v>7.75</v>
      </c>
      <c r="I93" s="164">
        <f t="shared" si="18"/>
        <v>62.284658394198836</v>
      </c>
      <c r="J93" s="141"/>
      <c r="K93" s="141"/>
      <c r="L93" s="141"/>
      <c r="M93" s="141"/>
      <c r="N93" s="164">
        <f t="shared" si="21"/>
        <v>7.75</v>
      </c>
      <c r="O93" s="164">
        <f t="shared" si="15"/>
        <v>30.320684569091039</v>
      </c>
      <c r="P93" s="164">
        <f t="shared" si="11"/>
        <v>20.921755047929505</v>
      </c>
      <c r="Q93" s="164">
        <f t="shared" si="16"/>
        <v>40.886232202735052</v>
      </c>
      <c r="R93" s="165">
        <f t="shared" si="12"/>
        <v>71.206916771826087</v>
      </c>
      <c r="S93" s="165">
        <f t="shared" si="13"/>
        <v>61.807987250664553</v>
      </c>
      <c r="T93" s="141"/>
      <c r="U93" s="141"/>
      <c r="V93" s="141"/>
      <c r="W93" s="141"/>
      <c r="X93" s="141"/>
      <c r="Y93" s="141"/>
      <c r="Z93" s="144"/>
      <c r="AA93" s="144"/>
      <c r="AB93" s="144"/>
      <c r="AC93" s="144"/>
      <c r="AD93" s="144"/>
      <c r="AE93" s="144"/>
      <c r="AF93" s="144"/>
      <c r="AG93" s="144"/>
      <c r="AL93" s="37">
        <f>RSEE_razredi!$E$7</f>
        <v>68.56</v>
      </c>
      <c r="AM93" s="37">
        <f>RSEE_razredi!$K$11</f>
        <v>155.46</v>
      </c>
      <c r="AN93" s="37">
        <f>RSEE_razredi!$I$9</f>
        <v>66.5</v>
      </c>
    </row>
    <row r="94" spans="1:40" hidden="1" x14ac:dyDescent="0.25">
      <c r="A94" s="141"/>
      <c r="B94" s="164">
        <f t="shared" si="19"/>
        <v>8</v>
      </c>
      <c r="C94" s="164">
        <f t="shared" si="17"/>
        <v>67.824976948103981</v>
      </c>
      <c r="D94" s="141"/>
      <c r="E94" s="141"/>
      <c r="F94" s="141"/>
      <c r="G94" s="141"/>
      <c r="H94" s="164">
        <f t="shared" si="20"/>
        <v>8</v>
      </c>
      <c r="I94" s="164">
        <f t="shared" si="18"/>
        <v>62.166123919761965</v>
      </c>
      <c r="J94" s="141"/>
      <c r="K94" s="141"/>
      <c r="L94" s="141"/>
      <c r="M94" s="141"/>
      <c r="N94" s="164">
        <f t="shared" si="21"/>
        <v>8</v>
      </c>
      <c r="O94" s="164">
        <f t="shared" si="15"/>
        <v>30.155561359923968</v>
      </c>
      <c r="P94" s="164">
        <f t="shared" si="11"/>
        <v>20.808478036501832</v>
      </c>
      <c r="Q94" s="164">
        <f t="shared" si="16"/>
        <v>40.820083453450017</v>
      </c>
      <c r="R94" s="165">
        <f t="shared" si="12"/>
        <v>70.975644813373989</v>
      </c>
      <c r="S94" s="165">
        <f t="shared" si="13"/>
        <v>61.628561489951849</v>
      </c>
      <c r="T94" s="141"/>
      <c r="U94" s="141"/>
      <c r="V94" s="141"/>
      <c r="W94" s="141"/>
      <c r="X94" s="141"/>
      <c r="Y94" s="141"/>
      <c r="Z94" s="144"/>
      <c r="AA94" s="144"/>
      <c r="AB94" s="144"/>
      <c r="AC94" s="144"/>
      <c r="AD94" s="144"/>
      <c r="AE94" s="144"/>
      <c r="AF94" s="144"/>
      <c r="AG94" s="144"/>
      <c r="AL94" s="37">
        <f>RSEE_razredi!$E$7</f>
        <v>68.56</v>
      </c>
      <c r="AM94" s="37">
        <f>RSEE_razredi!$K$11</f>
        <v>155.46</v>
      </c>
      <c r="AN94" s="37">
        <f>RSEE_razredi!$I$9</f>
        <v>66.5</v>
      </c>
    </row>
    <row r="95" spans="1:40" hidden="1" x14ac:dyDescent="0.25">
      <c r="A95" s="141"/>
      <c r="B95" s="164">
        <f>B94+0.25</f>
        <v>8.25</v>
      </c>
      <c r="C95" s="164">
        <f t="shared" si="17"/>
        <v>67.639480325234032</v>
      </c>
      <c r="D95" s="141"/>
      <c r="E95" s="141"/>
      <c r="F95" s="141"/>
      <c r="G95" s="141"/>
      <c r="H95" s="164">
        <f>H94+0.25</f>
        <v>8.25</v>
      </c>
      <c r="I95" s="164">
        <f t="shared" si="18"/>
        <v>62.051452526452067</v>
      </c>
      <c r="J95" s="141"/>
      <c r="K95" s="141"/>
      <c r="L95" s="141"/>
      <c r="M95" s="141"/>
      <c r="N95" s="164">
        <f>N94+0.25</f>
        <v>8.25</v>
      </c>
      <c r="O95" s="164">
        <f t="shared" si="15"/>
        <v>29.996377886457132</v>
      </c>
      <c r="P95" s="164">
        <f t="shared" si="11"/>
        <v>20.699272359500529</v>
      </c>
      <c r="Q95" s="164">
        <f t="shared" si="16"/>
        <v>40.756072509108634</v>
      </c>
      <c r="R95" s="165">
        <f t="shared" si="12"/>
        <v>70.752450395565774</v>
      </c>
      <c r="S95" s="165">
        <f t="shared" si="13"/>
        <v>61.45534486860916</v>
      </c>
      <c r="T95" s="141"/>
      <c r="U95" s="141"/>
      <c r="V95" s="141"/>
      <c r="W95" s="141"/>
      <c r="X95" s="141"/>
      <c r="Y95" s="141"/>
      <c r="Z95" s="144"/>
      <c r="AA95" s="144"/>
      <c r="AB95" s="144"/>
      <c r="AC95" s="144"/>
      <c r="AD95" s="144"/>
      <c r="AE95" s="144"/>
      <c r="AF95" s="144"/>
      <c r="AG95" s="144"/>
      <c r="AL95" s="37">
        <f>RSEE_razredi!$E$7</f>
        <v>68.56</v>
      </c>
      <c r="AM95" s="37">
        <f>RSEE_razredi!$K$11</f>
        <v>155.46</v>
      </c>
      <c r="AN95" s="37">
        <f>RSEE_razredi!$I$9</f>
        <v>66.5</v>
      </c>
    </row>
    <row r="96" spans="1:40" hidden="1" x14ac:dyDescent="0.25">
      <c r="A96" s="141"/>
      <c r="B96" s="164">
        <f t="shared" ref="B96:B101" si="22">B95+0.25</f>
        <v>8.5</v>
      </c>
      <c r="C96" s="164">
        <f t="shared" si="17"/>
        <v>67.460006590614739</v>
      </c>
      <c r="D96" s="141"/>
      <c r="E96" s="141"/>
      <c r="F96" s="141"/>
      <c r="G96" s="141"/>
      <c r="H96" s="164">
        <f t="shared" ref="H96:H101" si="23">H95+0.25</f>
        <v>8.5</v>
      </c>
      <c r="I96" s="164">
        <f t="shared" si="18"/>
        <v>61.940406823899821</v>
      </c>
      <c r="J96" s="141"/>
      <c r="K96" s="141"/>
      <c r="L96" s="141"/>
      <c r="M96" s="141"/>
      <c r="N96" s="164">
        <f t="shared" ref="N96:N101" si="24">N95+0.25</f>
        <v>8.5</v>
      </c>
      <c r="O96" s="164">
        <f t="shared" si="15"/>
        <v>29.842749950067176</v>
      </c>
      <c r="P96" s="164">
        <f t="shared" si="11"/>
        <v>20.593874788971487</v>
      </c>
      <c r="Q96" s="164">
        <f t="shared" si="16"/>
        <v>40.69406855556241</v>
      </c>
      <c r="R96" s="165">
        <f t="shared" si="12"/>
        <v>70.536818505629583</v>
      </c>
      <c r="S96" s="165">
        <f t="shared" si="13"/>
        <v>61.2879433445339</v>
      </c>
      <c r="T96" s="141"/>
      <c r="U96" s="141"/>
      <c r="V96" s="141"/>
      <c r="W96" s="141"/>
      <c r="X96" s="141"/>
      <c r="Y96" s="141"/>
      <c r="Z96" s="144"/>
      <c r="AA96" s="144"/>
      <c r="AB96" s="144"/>
      <c r="AC96" s="144"/>
      <c r="AD96" s="144"/>
      <c r="AE96" s="144"/>
      <c r="AF96" s="144"/>
      <c r="AG96" s="144"/>
      <c r="AL96" s="37">
        <f>RSEE_razredi!$E$7</f>
        <v>68.56</v>
      </c>
      <c r="AM96" s="37">
        <f>RSEE_razredi!$K$11</f>
        <v>155.46</v>
      </c>
      <c r="AN96" s="37">
        <f>RSEE_razredi!$I$9</f>
        <v>66.5</v>
      </c>
    </row>
    <row r="97" spans="1:40" hidden="1" x14ac:dyDescent="0.25">
      <c r="A97" s="141"/>
      <c r="B97" s="164">
        <f t="shared" si="22"/>
        <v>8.75</v>
      </c>
      <c r="C97" s="164">
        <f t="shared" si="17"/>
        <v>67.28619144992355</v>
      </c>
      <c r="D97" s="141"/>
      <c r="E97" s="141"/>
      <c r="F97" s="141"/>
      <c r="G97" s="141"/>
      <c r="H97" s="164">
        <f t="shared" si="23"/>
        <v>8.75</v>
      </c>
      <c r="I97" s="164">
        <f t="shared" si="18"/>
        <v>61.832770464815844</v>
      </c>
      <c r="J97" s="141"/>
      <c r="K97" s="141"/>
      <c r="L97" s="141"/>
      <c r="M97" s="141"/>
      <c r="N97" s="164">
        <f t="shared" si="24"/>
        <v>8.75</v>
      </c>
      <c r="O97" s="164">
        <f t="shared" si="15"/>
        <v>29.694328597195874</v>
      </c>
      <c r="P97" s="164">
        <f t="shared" si="11"/>
        <v>20.492046237333323</v>
      </c>
      <c r="Q97" s="164">
        <f t="shared" si="16"/>
        <v>40.633952341894236</v>
      </c>
      <c r="R97" s="165">
        <f t="shared" si="12"/>
        <v>70.328280939090106</v>
      </c>
      <c r="S97" s="165">
        <f t="shared" si="13"/>
        <v>61.125998579227556</v>
      </c>
      <c r="T97" s="141"/>
      <c r="U97" s="141"/>
      <c r="V97" s="141"/>
      <c r="W97" s="141"/>
      <c r="X97" s="141"/>
      <c r="Y97" s="141"/>
      <c r="Z97" s="144"/>
      <c r="AA97" s="144"/>
      <c r="AB97" s="144"/>
      <c r="AC97" s="144"/>
      <c r="AD97" s="144"/>
      <c r="AE97" s="144"/>
      <c r="AF97" s="144"/>
      <c r="AG97" s="144"/>
      <c r="AL97" s="37">
        <f>RSEE_razredi!$E$7</f>
        <v>68.56</v>
      </c>
      <c r="AM97" s="37">
        <f>RSEE_razredi!$K$11</f>
        <v>155.46</v>
      </c>
      <c r="AN97" s="37">
        <f>RSEE_razredi!$I$9</f>
        <v>66.5</v>
      </c>
    </row>
    <row r="98" spans="1:40" hidden="1" x14ac:dyDescent="0.25">
      <c r="A98" s="141"/>
      <c r="B98" s="164">
        <f t="shared" si="22"/>
        <v>9</v>
      </c>
      <c r="C98" s="164">
        <f t="shared" si="17"/>
        <v>67.117702276032134</v>
      </c>
      <c r="D98" s="141"/>
      <c r="E98" s="141"/>
      <c r="F98" s="141"/>
      <c r="G98" s="141"/>
      <c r="H98" s="164">
        <f t="shared" si="23"/>
        <v>9</v>
      </c>
      <c r="I98" s="164">
        <f t="shared" si="18"/>
        <v>61.728345739603355</v>
      </c>
      <c r="J98" s="141"/>
      <c r="K98" s="141"/>
      <c r="L98" s="141"/>
      <c r="M98" s="141"/>
      <c r="N98" s="164">
        <f t="shared" si="24"/>
        <v>9</v>
      </c>
      <c r="O98" s="164">
        <f t="shared" si="15"/>
        <v>29.550795986081038</v>
      </c>
      <c r="P98" s="164">
        <f t="shared" si="11"/>
        <v>20.393568927018766</v>
      </c>
      <c r="Q98" s="164">
        <f t="shared" si="16"/>
        <v>40.575614861410841</v>
      </c>
      <c r="R98" s="165">
        <f t="shared" si="12"/>
        <v>70.126410847491883</v>
      </c>
      <c r="S98" s="165">
        <f t="shared" si="13"/>
        <v>60.969183788429604</v>
      </c>
      <c r="T98" s="141"/>
      <c r="U98" s="141"/>
      <c r="V98" s="141"/>
      <c r="W98" s="141"/>
      <c r="X98" s="141"/>
      <c r="Y98" s="141"/>
      <c r="Z98" s="144"/>
      <c r="AA98" s="144"/>
      <c r="AB98" s="144"/>
      <c r="AC98" s="144"/>
      <c r="AD98" s="144"/>
      <c r="AE98" s="144"/>
      <c r="AF98" s="144"/>
      <c r="AG98" s="144"/>
      <c r="AL98" s="37">
        <f>RSEE_razredi!$E$7</f>
        <v>68.56</v>
      </c>
      <c r="AM98" s="37">
        <f>RSEE_razredi!$K$11</f>
        <v>155.46</v>
      </c>
      <c r="AN98" s="37">
        <f>RSEE_razredi!$I$9</f>
        <v>66.5</v>
      </c>
    </row>
    <row r="99" spans="1:40" hidden="1" x14ac:dyDescent="0.25">
      <c r="A99" s="141"/>
      <c r="B99" s="164">
        <f t="shared" si="22"/>
        <v>9.25</v>
      </c>
      <c r="C99" s="164">
        <f t="shared" si="17"/>
        <v>66.954234564645049</v>
      </c>
      <c r="D99" s="141"/>
      <c r="E99" s="141"/>
      <c r="F99" s="141"/>
      <c r="G99" s="141"/>
      <c r="H99" s="164">
        <f t="shared" si="23"/>
        <v>9.25</v>
      </c>
      <c r="I99" s="164">
        <f t="shared" si="18"/>
        <v>61.626951504283895</v>
      </c>
      <c r="J99" s="141"/>
      <c r="K99" s="141"/>
      <c r="L99" s="141"/>
      <c r="M99" s="141"/>
      <c r="N99" s="164">
        <f t="shared" si="24"/>
        <v>9.25</v>
      </c>
      <c r="O99" s="164">
        <f t="shared" si="15"/>
        <v>29.411861837989782</v>
      </c>
      <c r="P99" s="164">
        <f t="shared" si="11"/>
        <v>20.298243960296819</v>
      </c>
      <c r="Q99" s="164">
        <f t="shared" si="16"/>
        <v>40.518956215107153</v>
      </c>
      <c r="R99" s="165">
        <f t="shared" si="12"/>
        <v>69.930818053096942</v>
      </c>
      <c r="S99" s="165">
        <f t="shared" si="13"/>
        <v>60.817200175403968</v>
      </c>
      <c r="T99" s="141"/>
      <c r="U99" s="141"/>
      <c r="V99" s="141"/>
      <c r="W99" s="141"/>
      <c r="X99" s="141"/>
      <c r="Y99" s="141"/>
      <c r="Z99" s="144"/>
      <c r="AA99" s="144"/>
      <c r="AB99" s="144"/>
      <c r="AC99" s="144"/>
      <c r="AD99" s="144"/>
      <c r="AE99" s="144"/>
      <c r="AF99" s="144"/>
      <c r="AG99" s="144"/>
      <c r="AL99" s="37">
        <f>RSEE_razredi!$E$7</f>
        <v>68.56</v>
      </c>
      <c r="AM99" s="37">
        <f>RSEE_razredi!$K$11</f>
        <v>155.46</v>
      </c>
      <c r="AN99" s="37">
        <f>RSEE_razredi!$I$9</f>
        <v>66.5</v>
      </c>
    </row>
    <row r="100" spans="1:40" hidden="1" x14ac:dyDescent="0.25">
      <c r="A100" s="141"/>
      <c r="B100" s="164">
        <f t="shared" si="22"/>
        <v>9.5</v>
      </c>
      <c r="C100" s="164">
        <f t="shared" si="17"/>
        <v>66.795508870531378</v>
      </c>
      <c r="D100" s="141"/>
      <c r="E100" s="141"/>
      <c r="F100" s="141"/>
      <c r="G100" s="141"/>
      <c r="H100" s="164">
        <f t="shared" si="23"/>
        <v>9.5</v>
      </c>
      <c r="I100" s="164">
        <f t="shared" si="18"/>
        <v>61.528421387892621</v>
      </c>
      <c r="J100" s="141"/>
      <c r="K100" s="141"/>
      <c r="L100" s="141"/>
      <c r="M100" s="141"/>
      <c r="N100" s="164">
        <f t="shared" si="24"/>
        <v>9.5</v>
      </c>
      <c r="O100" s="164">
        <f t="shared" si="15"/>
        <v>29.277260376936383</v>
      </c>
      <c r="P100" s="164">
        <f t="shared" si="11"/>
        <v>20.205889223546606</v>
      </c>
      <c r="Q100" s="164">
        <f t="shared" si="16"/>
        <v>40.463884628166412</v>
      </c>
      <c r="R100" s="165">
        <f t="shared" si="12"/>
        <v>69.741145005102794</v>
      </c>
      <c r="S100" s="165">
        <f t="shared" si="13"/>
        <v>60.669773851713018</v>
      </c>
      <c r="T100" s="141"/>
      <c r="U100" s="141"/>
      <c r="V100" s="141"/>
      <c r="W100" s="141"/>
      <c r="X100" s="141"/>
      <c r="Y100" s="141"/>
      <c r="Z100" s="144"/>
      <c r="AA100" s="144"/>
      <c r="AB100" s="144"/>
      <c r="AC100" s="144"/>
      <c r="AD100" s="144"/>
      <c r="AE100" s="144"/>
      <c r="AF100" s="144"/>
      <c r="AG100" s="144"/>
      <c r="AL100" s="37">
        <f>RSEE_razredi!$E$7</f>
        <v>68.56</v>
      </c>
      <c r="AM100" s="37">
        <f>RSEE_razredi!$K$11</f>
        <v>155.46</v>
      </c>
      <c r="AN100" s="37">
        <f>RSEE_razredi!$I$9</f>
        <v>66.5</v>
      </c>
    </row>
    <row r="101" spans="1:40" hidden="1" x14ac:dyDescent="0.25">
      <c r="A101" s="141"/>
      <c r="B101" s="164">
        <f t="shared" si="22"/>
        <v>9.75</v>
      </c>
      <c r="C101" s="164">
        <f t="shared" si="17"/>
        <v>66.641268148398197</v>
      </c>
      <c r="D101" s="141"/>
      <c r="E101" s="141"/>
      <c r="F101" s="141"/>
      <c r="G101" s="141"/>
      <c r="H101" s="164">
        <f t="shared" si="23"/>
        <v>9.75</v>
      </c>
      <c r="I101" s="164">
        <f t="shared" si="18"/>
        <v>61.432602235370403</v>
      </c>
      <c r="J101" s="141"/>
      <c r="K101" s="141"/>
      <c r="L101" s="141"/>
      <c r="M101" s="141"/>
      <c r="N101" s="164">
        <f t="shared" si="24"/>
        <v>9.75</v>
      </c>
      <c r="O101" s="164">
        <f t="shared" si="15"/>
        <v>29.146747679720917</v>
      </c>
      <c r="P101" s="164">
        <f t="shared" si="11"/>
        <v>20.116337572474333</v>
      </c>
      <c r="Q101" s="164">
        <f t="shared" si="16"/>
        <v>40.410315595449497</v>
      </c>
      <c r="R101" s="165">
        <f t="shared" si="12"/>
        <v>69.557063275170407</v>
      </c>
      <c r="S101" s="165">
        <f t="shared" si="13"/>
        <v>60.526653167923826</v>
      </c>
      <c r="T101" s="141"/>
      <c r="U101" s="141"/>
      <c r="V101" s="141"/>
      <c r="W101" s="141"/>
      <c r="X101" s="141"/>
      <c r="Y101" s="141"/>
      <c r="Z101" s="144"/>
      <c r="AA101" s="144"/>
      <c r="AB101" s="144"/>
      <c r="AC101" s="144"/>
      <c r="AD101" s="144"/>
      <c r="AE101" s="144"/>
      <c r="AF101" s="144"/>
      <c r="AG101" s="144"/>
      <c r="AL101" s="37">
        <f>RSEE_razredi!$E$7</f>
        <v>68.56</v>
      </c>
      <c r="AM101" s="37">
        <f>RSEE_razredi!$K$11</f>
        <v>155.46</v>
      </c>
      <c r="AN101" s="37">
        <f>RSEE_razredi!$I$9</f>
        <v>66.5</v>
      </c>
    </row>
    <row r="102" spans="1:40" hidden="1" x14ac:dyDescent="0.25">
      <c r="A102" s="141"/>
      <c r="B102" s="164">
        <v>9.99</v>
      </c>
      <c r="C102" s="164">
        <f t="shared" si="17"/>
        <v>66.497196384036528</v>
      </c>
      <c r="D102" s="141"/>
      <c r="E102" s="141"/>
      <c r="F102" s="141"/>
      <c r="G102" s="141"/>
      <c r="H102" s="164">
        <v>9.99</v>
      </c>
      <c r="I102" s="164">
        <f t="shared" si="18"/>
        <v>61.343035062933737</v>
      </c>
      <c r="J102" s="141"/>
      <c r="K102" s="141"/>
      <c r="L102" s="141"/>
      <c r="M102" s="141"/>
      <c r="N102" s="141">
        <v>9.99</v>
      </c>
      <c r="O102" s="164">
        <f t="shared" si="15"/>
        <v>29.025093756497618</v>
      </c>
      <c r="P102" s="164">
        <f t="shared" si="11"/>
        <v>20.032862294700042</v>
      </c>
      <c r="Q102" s="164">
        <f t="shared" si="16"/>
        <v>40.360230485305848</v>
      </c>
      <c r="R102" s="165">
        <f t="shared" si="12"/>
        <v>69.38532424180346</v>
      </c>
      <c r="S102" s="165">
        <f t="shared" si="13"/>
        <v>60.393092780005887</v>
      </c>
      <c r="T102" s="141"/>
      <c r="U102" s="141"/>
      <c r="V102" s="141"/>
      <c r="W102" s="141"/>
      <c r="X102" s="141"/>
      <c r="Y102" s="141"/>
      <c r="Z102" s="144"/>
      <c r="AA102" s="144"/>
      <c r="AB102" s="144"/>
      <c r="AC102" s="144"/>
      <c r="AD102" s="144"/>
      <c r="AE102" s="144"/>
      <c r="AF102" s="144"/>
      <c r="AG102" s="144"/>
      <c r="AL102" s="37">
        <f>RSEE_razredi!$E$7</f>
        <v>68.56</v>
      </c>
      <c r="AM102" s="37">
        <f>RSEE_razredi!$K$11</f>
        <v>155.46</v>
      </c>
      <c r="AN102" s="37">
        <f>RSEE_razredi!$I$9</f>
        <v>66.5</v>
      </c>
    </row>
    <row r="103" spans="1:40" hidden="1" x14ac:dyDescent="0.25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>
        <v>11</v>
      </c>
      <c r="O103" s="164">
        <f t="shared" si="15"/>
        <v>28.548240937121822</v>
      </c>
      <c r="P103" s="164">
        <f t="shared" si="11"/>
        <v>19.705640480098801</v>
      </c>
      <c r="Q103" s="164">
        <f t="shared" si="16"/>
        <v>40.162473375328254</v>
      </c>
      <c r="R103" s="165">
        <f t="shared" si="12"/>
        <v>68.710714312450079</v>
      </c>
      <c r="S103" s="165">
        <f t="shared" si="13"/>
        <v>59.868113855427055</v>
      </c>
      <c r="T103" s="141"/>
      <c r="U103" s="141"/>
      <c r="V103" s="141"/>
      <c r="W103" s="141"/>
      <c r="X103" s="141"/>
      <c r="Y103" s="141"/>
      <c r="Z103" s="144"/>
      <c r="AA103" s="144"/>
      <c r="AB103" s="144"/>
      <c r="AC103" s="144"/>
      <c r="AD103" s="144"/>
      <c r="AE103" s="144"/>
      <c r="AF103" s="144"/>
      <c r="AG103" s="144"/>
      <c r="AL103" s="37">
        <f>RSEE_razredi!$E$7</f>
        <v>68.56</v>
      </c>
      <c r="AM103" s="37">
        <f>RSEE_razredi!$K$11</f>
        <v>155.46</v>
      </c>
      <c r="AN103" s="37">
        <f>RSEE_razredi!$I$9</f>
        <v>66.5</v>
      </c>
    </row>
    <row r="104" spans="1:40" hidden="1" x14ac:dyDescent="0.25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64">
        <v>12</v>
      </c>
      <c r="O104" s="164">
        <f t="shared" si="15"/>
        <v>28.124170421097936</v>
      </c>
      <c r="P104" s="164">
        <f t="shared" si="11"/>
        <v>19.414611799022829</v>
      </c>
      <c r="Q104" s="164">
        <f t="shared" si="16"/>
        <v>39.984644035432531</v>
      </c>
      <c r="R104" s="165">
        <f t="shared" ref="R104:R112" si="25">O104+$Q104</f>
        <v>68.108814456530467</v>
      </c>
      <c r="S104" s="165">
        <f t="shared" ref="S104:S112" si="26">P104+$Q104</f>
        <v>59.39925583445536</v>
      </c>
      <c r="T104" s="141"/>
      <c r="U104" s="141"/>
      <c r="V104" s="141"/>
      <c r="W104" s="141"/>
      <c r="X104" s="141"/>
      <c r="Y104" s="141"/>
      <c r="Z104" s="144"/>
      <c r="AA104" s="144"/>
      <c r="AB104" s="144"/>
      <c r="AC104" s="144"/>
      <c r="AD104" s="144"/>
      <c r="AE104" s="144"/>
      <c r="AF104" s="144"/>
      <c r="AG104" s="144"/>
      <c r="AL104" s="37">
        <f>RSEE_razredi!$E$7</f>
        <v>68.56</v>
      </c>
      <c r="AM104" s="37">
        <f>RSEE_razredi!$K$11</f>
        <v>155.46</v>
      </c>
      <c r="AN104" s="37">
        <f>RSEE_razredi!$I$9</f>
        <v>66.5</v>
      </c>
    </row>
    <row r="105" spans="1:40" hidden="1" x14ac:dyDescent="0.25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>
        <v>13</v>
      </c>
      <c r="O105" s="164">
        <f t="shared" si="15"/>
        <v>27.739628379259866</v>
      </c>
      <c r="P105" s="164">
        <f t="shared" ref="P105:P112" si="27">$U$16*$N105^$U$17</f>
        <v>19.150688444250601</v>
      </c>
      <c r="Q105" s="164">
        <f t="shared" si="16"/>
        <v>39.821752300301526</v>
      </c>
      <c r="R105" s="165">
        <f t="shared" si="25"/>
        <v>67.561380679561395</v>
      </c>
      <c r="S105" s="165">
        <f t="shared" si="26"/>
        <v>58.972440744552131</v>
      </c>
      <c r="T105" s="141"/>
      <c r="U105" s="141"/>
      <c r="V105" s="141"/>
      <c r="W105" s="141"/>
      <c r="X105" s="141"/>
      <c r="Y105" s="141"/>
      <c r="Z105" s="144"/>
      <c r="AA105" s="144"/>
      <c r="AB105" s="144"/>
      <c r="AC105" s="144"/>
      <c r="AD105" s="144"/>
      <c r="AE105" s="144"/>
      <c r="AF105" s="144"/>
      <c r="AG105" s="144"/>
      <c r="AL105" s="37">
        <f>RSEE_razredi!$E$7</f>
        <v>68.56</v>
      </c>
      <c r="AM105" s="37">
        <f>RSEE_razredi!$K$11</f>
        <v>155.46</v>
      </c>
      <c r="AN105" s="37">
        <f>RSEE_razredi!$I$9</f>
        <v>66.5</v>
      </c>
    </row>
    <row r="106" spans="1:40" hidden="1" x14ac:dyDescent="0.25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64">
        <v>14</v>
      </c>
      <c r="O106" s="164">
        <f t="shared" si="15"/>
        <v>27.388287185547657</v>
      </c>
      <c r="P106" s="164">
        <f t="shared" si="27"/>
        <v>18.909533291136061</v>
      </c>
      <c r="Q106" s="164">
        <f t="shared" si="16"/>
        <v>39.671529787772265</v>
      </c>
      <c r="R106" s="165">
        <f t="shared" si="25"/>
        <v>67.059816973319926</v>
      </c>
      <c r="S106" s="165">
        <f t="shared" si="26"/>
        <v>58.581063078908329</v>
      </c>
      <c r="T106" s="141"/>
      <c r="U106" s="141"/>
      <c r="V106" s="141"/>
      <c r="W106" s="141"/>
      <c r="X106" s="141"/>
      <c r="Y106" s="141"/>
      <c r="Z106" s="144"/>
      <c r="AA106" s="144"/>
      <c r="AB106" s="144"/>
      <c r="AC106" s="144"/>
      <c r="AD106" s="144"/>
      <c r="AE106" s="144"/>
      <c r="AF106" s="144"/>
      <c r="AG106" s="144"/>
      <c r="AL106" s="37">
        <f>RSEE_razredi!$E$7</f>
        <v>68.56</v>
      </c>
      <c r="AM106" s="37">
        <f>RSEE_razredi!$K$11</f>
        <v>155.46</v>
      </c>
      <c r="AN106" s="37">
        <f>RSEE_razredi!$I$9</f>
        <v>66.5</v>
      </c>
    </row>
    <row r="107" spans="1:40" hidden="1" x14ac:dyDescent="0.25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>
        <v>15</v>
      </c>
      <c r="O107" s="164">
        <f t="shared" si="15"/>
        <v>27.065197382404328</v>
      </c>
      <c r="P107" s="164">
        <f t="shared" si="27"/>
        <v>18.687753584712265</v>
      </c>
      <c r="Q107" s="164">
        <f t="shared" si="16"/>
        <v>39.532185392099819</v>
      </c>
      <c r="R107" s="165">
        <f t="shared" si="25"/>
        <v>66.597382774504155</v>
      </c>
      <c r="S107" s="165">
        <f t="shared" si="26"/>
        <v>58.219938976812088</v>
      </c>
      <c r="T107" s="141"/>
      <c r="U107" s="141"/>
      <c r="V107" s="141"/>
      <c r="W107" s="141"/>
      <c r="X107" s="141"/>
      <c r="Y107" s="141"/>
      <c r="Z107" s="144"/>
      <c r="AA107" s="144"/>
      <c r="AB107" s="144"/>
      <c r="AC107" s="144"/>
      <c r="AD107" s="144"/>
      <c r="AE107" s="144"/>
      <c r="AF107" s="144"/>
      <c r="AG107" s="144"/>
      <c r="AL107" s="37">
        <f>RSEE_razredi!$E$7</f>
        <v>68.56</v>
      </c>
      <c r="AM107" s="37">
        <f>RSEE_razredi!$K$11</f>
        <v>155.46</v>
      </c>
      <c r="AN107" s="37">
        <f>RSEE_razredi!$I$9</f>
        <v>66.5</v>
      </c>
    </row>
    <row r="108" spans="1:40" hidden="1" x14ac:dyDescent="0.25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64">
        <v>16</v>
      </c>
      <c r="O108" s="164">
        <f t="shared" si="15"/>
        <v>26.766418144794514</v>
      </c>
      <c r="P108" s="164">
        <f t="shared" si="27"/>
        <v>18.48264777271908</v>
      </c>
      <c r="Q108" s="164">
        <f t="shared" si="16"/>
        <v>39.402280510128534</v>
      </c>
      <c r="R108" s="165">
        <f t="shared" si="25"/>
        <v>66.168698654923048</v>
      </c>
      <c r="S108" s="165">
        <f t="shared" si="26"/>
        <v>57.884928282847611</v>
      </c>
      <c r="T108" s="141"/>
      <c r="U108" s="141"/>
      <c r="V108" s="141"/>
      <c r="W108" s="141"/>
      <c r="X108" s="141"/>
      <c r="Y108" s="141"/>
      <c r="Z108" s="144"/>
      <c r="AA108" s="144"/>
      <c r="AB108" s="144"/>
      <c r="AC108" s="144"/>
      <c r="AD108" s="144"/>
      <c r="AE108" s="144"/>
      <c r="AF108" s="144"/>
      <c r="AG108" s="144"/>
      <c r="AL108" s="37">
        <f>RSEE_razredi!$E$7</f>
        <v>68.56</v>
      </c>
      <c r="AM108" s="37">
        <f>RSEE_razredi!$K$11</f>
        <v>155.46</v>
      </c>
      <c r="AN108" s="37">
        <f>RSEE_razredi!$I$9</f>
        <v>66.5</v>
      </c>
    </row>
    <row r="109" spans="1:40" hidden="1" x14ac:dyDescent="0.25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>
        <v>17</v>
      </c>
      <c r="O109" s="164">
        <f t="shared" si="15"/>
        <v>26.488763190978364</v>
      </c>
      <c r="P109" s="164">
        <f t="shared" si="27"/>
        <v>18.292031417787829</v>
      </c>
      <c r="Q109" s="164">
        <f t="shared" si="16"/>
        <v>39.280642484555045</v>
      </c>
      <c r="R109" s="165">
        <f t="shared" si="25"/>
        <v>65.769405675533406</v>
      </c>
      <c r="S109" s="165">
        <f t="shared" si="26"/>
        <v>57.572673902342871</v>
      </c>
      <c r="T109" s="141"/>
      <c r="U109" s="141"/>
      <c r="V109" s="141"/>
      <c r="W109" s="141"/>
      <c r="X109" s="141"/>
      <c r="Y109" s="141"/>
      <c r="Z109" s="144"/>
      <c r="AA109" s="144"/>
      <c r="AB109" s="144"/>
      <c r="AC109" s="144"/>
      <c r="AD109" s="144"/>
      <c r="AE109" s="144"/>
      <c r="AF109" s="144"/>
      <c r="AG109" s="144"/>
      <c r="AL109" s="37">
        <f>RSEE_razredi!$E$7</f>
        <v>68.56</v>
      </c>
      <c r="AM109" s="37">
        <f>RSEE_razredi!$K$11</f>
        <v>155.46</v>
      </c>
      <c r="AN109" s="37">
        <f>RSEE_razredi!$I$9</f>
        <v>66.5</v>
      </c>
    </row>
    <row r="110" spans="1:40" hidden="1" x14ac:dyDescent="0.25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64">
        <v>18</v>
      </c>
      <c r="O110" s="164">
        <f t="shared" si="15"/>
        <v>26.229621542583498</v>
      </c>
      <c r="P110" s="164">
        <f t="shared" si="27"/>
        <v>18.114114383837109</v>
      </c>
      <c r="Q110" s="164">
        <f t="shared" si="16"/>
        <v>39.166303039616295</v>
      </c>
      <c r="R110" s="165">
        <f t="shared" si="25"/>
        <v>65.395924582199797</v>
      </c>
      <c r="S110" s="165">
        <f t="shared" si="26"/>
        <v>57.2804174234534</v>
      </c>
      <c r="T110" s="141"/>
      <c r="U110" s="141"/>
      <c r="V110" s="141"/>
      <c r="W110" s="141"/>
      <c r="X110" s="141"/>
      <c r="Y110" s="141"/>
      <c r="Z110" s="144"/>
      <c r="AA110" s="144"/>
      <c r="AB110" s="144"/>
      <c r="AC110" s="144"/>
      <c r="AD110" s="144"/>
      <c r="AE110" s="144"/>
      <c r="AF110" s="144"/>
      <c r="AG110" s="144"/>
      <c r="AL110" s="37">
        <f>RSEE_razredi!$E$7</f>
        <v>68.56</v>
      </c>
      <c r="AM110" s="37">
        <f>RSEE_razredi!$K$11</f>
        <v>155.46</v>
      </c>
      <c r="AN110" s="37">
        <f>RSEE_razredi!$I$9</f>
        <v>66.5</v>
      </c>
    </row>
    <row r="111" spans="1:40" hidden="1" x14ac:dyDescent="0.25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>
        <v>19</v>
      </c>
      <c r="O111" s="164">
        <f t="shared" si="15"/>
        <v>25.986828234759788</v>
      </c>
      <c r="P111" s="164">
        <f t="shared" si="27"/>
        <v>17.947412242177382</v>
      </c>
      <c r="Q111" s="164">
        <f t="shared" si="16"/>
        <v>39.058453529784224</v>
      </c>
      <c r="R111" s="165">
        <f t="shared" si="25"/>
        <v>65.045281764544015</v>
      </c>
      <c r="S111" s="165">
        <f t="shared" si="26"/>
        <v>57.005865771961609</v>
      </c>
      <c r="T111" s="141"/>
      <c r="U111" s="141"/>
      <c r="V111" s="141"/>
      <c r="W111" s="141"/>
      <c r="X111" s="141"/>
      <c r="Y111" s="141"/>
      <c r="Z111" s="144"/>
      <c r="AA111" s="144"/>
      <c r="AB111" s="144"/>
      <c r="AC111" s="144"/>
      <c r="AD111" s="144"/>
      <c r="AE111" s="144"/>
      <c r="AF111" s="144"/>
      <c r="AG111" s="144"/>
      <c r="AL111" s="37">
        <f>RSEE_razredi!$E$7</f>
        <v>68.56</v>
      </c>
      <c r="AM111" s="37">
        <f>RSEE_razredi!$K$11</f>
        <v>155.46</v>
      </c>
      <c r="AN111" s="37">
        <f>RSEE_razredi!$I$9</f>
        <v>66.5</v>
      </c>
    </row>
    <row r="112" spans="1:40" hidden="1" x14ac:dyDescent="0.25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>
        <v>20</v>
      </c>
      <c r="O112" s="141">
        <f t="shared" si="15"/>
        <v>25.75856921153413</v>
      </c>
      <c r="P112" s="141">
        <f t="shared" si="27"/>
        <v>17.790681098603766</v>
      </c>
      <c r="Q112" s="141">
        <f t="shared" si="16"/>
        <v>38.956411781923052</v>
      </c>
      <c r="R112" s="165">
        <f t="shared" si="25"/>
        <v>64.714980993457175</v>
      </c>
      <c r="S112" s="165">
        <f t="shared" si="26"/>
        <v>56.747092880526822</v>
      </c>
      <c r="T112" s="141"/>
      <c r="U112" s="141"/>
      <c r="V112" s="141"/>
      <c r="W112" s="141"/>
      <c r="X112" s="141"/>
      <c r="Y112" s="141"/>
      <c r="Z112" s="144"/>
      <c r="AA112" s="144"/>
      <c r="AB112" s="144"/>
      <c r="AC112" s="144"/>
      <c r="AD112" s="144"/>
      <c r="AE112" s="144"/>
      <c r="AF112" s="144"/>
      <c r="AG112" s="144"/>
      <c r="AL112" s="37">
        <f>RSEE_razredi!$E$7</f>
        <v>68.56</v>
      </c>
      <c r="AM112" s="37">
        <f>RSEE_razredi!$K$11</f>
        <v>155.46</v>
      </c>
      <c r="AN112" s="37">
        <f>RSEE_razredi!$I$9</f>
        <v>66.5</v>
      </c>
    </row>
    <row r="113" spans="1:33" hidden="1" x14ac:dyDescent="0.25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4"/>
      <c r="AA113" s="144"/>
      <c r="AB113" s="144"/>
      <c r="AC113" s="144"/>
      <c r="AD113" s="144"/>
      <c r="AE113" s="144"/>
      <c r="AF113" s="144"/>
      <c r="AG113" s="144"/>
    </row>
    <row r="114" spans="1:33" hidden="1" x14ac:dyDescent="0.25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4"/>
      <c r="AA114" s="144"/>
      <c r="AB114" s="144"/>
      <c r="AC114" s="144"/>
      <c r="AD114" s="144"/>
      <c r="AE114" s="144"/>
      <c r="AF114" s="144"/>
      <c r="AG114" s="144"/>
    </row>
    <row r="115" spans="1:33" hidden="1" x14ac:dyDescent="0.25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4"/>
      <c r="AA115" s="144"/>
      <c r="AB115" s="144"/>
      <c r="AC115" s="144"/>
      <c r="AD115" s="144"/>
      <c r="AE115" s="144"/>
      <c r="AF115" s="144"/>
      <c r="AG115" s="144"/>
    </row>
    <row r="116" spans="1:33" hidden="1" x14ac:dyDescent="0.25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4"/>
      <c r="AA116" s="144"/>
      <c r="AB116" s="144"/>
      <c r="AC116" s="144"/>
      <c r="AD116" s="144"/>
      <c r="AE116" s="144"/>
      <c r="AF116" s="144"/>
      <c r="AG116" s="144"/>
    </row>
    <row r="117" spans="1:33" hidden="1" x14ac:dyDescent="0.25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4"/>
      <c r="AA117" s="144"/>
      <c r="AB117" s="144"/>
      <c r="AC117" s="144"/>
      <c r="AD117" s="144"/>
      <c r="AE117" s="144"/>
      <c r="AF117" s="144"/>
      <c r="AG117" s="144"/>
    </row>
    <row r="118" spans="1:33" hidden="1" x14ac:dyDescent="0.25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4"/>
      <c r="AA118" s="144"/>
      <c r="AB118" s="144"/>
      <c r="AC118" s="144"/>
      <c r="AD118" s="144"/>
      <c r="AE118" s="144"/>
      <c r="AF118" s="144"/>
      <c r="AG118" s="144"/>
    </row>
    <row r="119" spans="1:33" hidden="1" x14ac:dyDescent="0.25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4"/>
      <c r="AA119" s="144"/>
      <c r="AB119" s="144"/>
      <c r="AC119" s="144"/>
      <c r="AD119" s="144"/>
      <c r="AE119" s="144"/>
      <c r="AF119" s="144"/>
      <c r="AG119" s="144"/>
    </row>
    <row r="120" spans="1:33" hidden="1" x14ac:dyDescent="0.25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4"/>
      <c r="AA120" s="144"/>
      <c r="AB120" s="144"/>
      <c r="AC120" s="144"/>
      <c r="AD120" s="144"/>
      <c r="AE120" s="144"/>
      <c r="AF120" s="144"/>
      <c r="AG120" s="144"/>
    </row>
    <row r="121" spans="1:33" hidden="1" x14ac:dyDescent="0.25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4"/>
      <c r="AA121" s="144"/>
      <c r="AB121" s="144"/>
      <c r="AC121" s="144"/>
      <c r="AD121" s="144"/>
      <c r="AE121" s="144"/>
      <c r="AF121" s="144"/>
      <c r="AG121" s="144"/>
    </row>
    <row r="122" spans="1:33" hidden="1" x14ac:dyDescent="0.25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4"/>
      <c r="AA122" s="144"/>
      <c r="AB122" s="144"/>
      <c r="AC122" s="144"/>
      <c r="AD122" s="144"/>
      <c r="AE122" s="144"/>
      <c r="AF122" s="144"/>
      <c r="AG122" s="144"/>
    </row>
    <row r="123" spans="1:33" hidden="1" x14ac:dyDescent="0.25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4"/>
      <c r="AA123" s="144"/>
      <c r="AB123" s="144"/>
      <c r="AC123" s="144"/>
      <c r="AD123" s="144"/>
      <c r="AE123" s="144"/>
      <c r="AF123" s="144"/>
      <c r="AG123" s="144"/>
    </row>
    <row r="124" spans="1:33" hidden="1" x14ac:dyDescent="0.25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4"/>
      <c r="AA124" s="144"/>
      <c r="AB124" s="144"/>
      <c r="AC124" s="144"/>
      <c r="AD124" s="144"/>
      <c r="AE124" s="144"/>
      <c r="AF124" s="144"/>
      <c r="AG124" s="144"/>
    </row>
    <row r="125" spans="1:33" hidden="1" x14ac:dyDescent="0.25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4"/>
      <c r="AA125" s="144"/>
      <c r="AB125" s="144"/>
      <c r="AC125" s="144"/>
      <c r="AD125" s="144"/>
      <c r="AE125" s="144"/>
      <c r="AF125" s="144"/>
      <c r="AG125" s="144"/>
    </row>
    <row r="126" spans="1:33" hidden="1" x14ac:dyDescent="0.25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4"/>
      <c r="AA126" s="144"/>
      <c r="AB126" s="144"/>
      <c r="AC126" s="144"/>
      <c r="AD126" s="144"/>
      <c r="AE126" s="144"/>
      <c r="AF126" s="144"/>
      <c r="AG126" s="144"/>
    </row>
    <row r="127" spans="1:33" hidden="1" x14ac:dyDescent="0.25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4"/>
      <c r="AA127" s="144"/>
      <c r="AB127" s="144"/>
      <c r="AC127" s="144"/>
      <c r="AD127" s="144"/>
      <c r="AE127" s="144"/>
      <c r="AF127" s="144"/>
      <c r="AG127" s="144"/>
    </row>
    <row r="128" spans="1:33" hidden="1" x14ac:dyDescent="0.25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4"/>
      <c r="AA128" s="144"/>
      <c r="AB128" s="144"/>
      <c r="AC128" s="144"/>
      <c r="AD128" s="144"/>
      <c r="AE128" s="144"/>
      <c r="AF128" s="144"/>
      <c r="AG128" s="144"/>
    </row>
    <row r="129" spans="1:33" hidden="1" x14ac:dyDescent="0.25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4"/>
      <c r="AA129" s="144"/>
      <c r="AB129" s="144"/>
      <c r="AC129" s="144"/>
      <c r="AD129" s="144"/>
      <c r="AE129" s="144"/>
      <c r="AF129" s="144"/>
      <c r="AG129" s="144"/>
    </row>
    <row r="130" spans="1:33" hidden="1" x14ac:dyDescent="0.25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4"/>
      <c r="AA130" s="144"/>
      <c r="AB130" s="144"/>
      <c r="AC130" s="144"/>
      <c r="AD130" s="144"/>
      <c r="AE130" s="144"/>
      <c r="AF130" s="144"/>
      <c r="AG130" s="144"/>
    </row>
    <row r="131" spans="1:33" hidden="1" x14ac:dyDescent="0.25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4"/>
      <c r="AA131" s="144"/>
      <c r="AB131" s="144"/>
      <c r="AC131" s="144"/>
      <c r="AD131" s="144"/>
      <c r="AE131" s="144"/>
      <c r="AF131" s="144"/>
      <c r="AG131" s="144"/>
    </row>
    <row r="132" spans="1:33" hidden="1" x14ac:dyDescent="0.25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4"/>
      <c r="AA132" s="144"/>
      <c r="AB132" s="144"/>
      <c r="AC132" s="144"/>
      <c r="AD132" s="144"/>
      <c r="AE132" s="144"/>
      <c r="AF132" s="144"/>
      <c r="AG132" s="144"/>
    </row>
    <row r="133" spans="1:33" hidden="1" x14ac:dyDescent="0.2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4"/>
      <c r="AA133" s="144"/>
      <c r="AB133" s="144"/>
      <c r="AC133" s="144"/>
      <c r="AD133" s="144"/>
      <c r="AE133" s="144"/>
      <c r="AF133" s="144"/>
      <c r="AG133" s="144"/>
    </row>
    <row r="134" spans="1:33" hidden="1" x14ac:dyDescent="0.25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4"/>
      <c r="AA134" s="144"/>
      <c r="AB134" s="144"/>
      <c r="AC134" s="144"/>
      <c r="AD134" s="144"/>
      <c r="AE134" s="144"/>
      <c r="AF134" s="144"/>
      <c r="AG134" s="144"/>
    </row>
    <row r="135" spans="1:33" hidden="1" x14ac:dyDescent="0.25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4"/>
      <c r="AA135" s="144"/>
      <c r="AB135" s="144"/>
      <c r="AC135" s="144"/>
      <c r="AD135" s="144"/>
      <c r="AE135" s="144"/>
      <c r="AF135" s="144"/>
      <c r="AG135" s="144"/>
    </row>
    <row r="136" spans="1:33" hidden="1" x14ac:dyDescent="0.25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4"/>
      <c r="AA136" s="144"/>
      <c r="AB136" s="144"/>
      <c r="AC136" s="144"/>
      <c r="AD136" s="144"/>
      <c r="AE136" s="144"/>
      <c r="AF136" s="144"/>
      <c r="AG136" s="144"/>
    </row>
    <row r="137" spans="1:33" hidden="1" x14ac:dyDescent="0.25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4"/>
      <c r="AA137" s="144"/>
      <c r="AB137" s="144"/>
      <c r="AC137" s="144"/>
      <c r="AD137" s="144"/>
      <c r="AE137" s="144"/>
      <c r="AF137" s="144"/>
      <c r="AG137" s="144"/>
    </row>
    <row r="138" spans="1:33" hidden="1" x14ac:dyDescent="0.25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4"/>
      <c r="AA138" s="144"/>
      <c r="AB138" s="144"/>
      <c r="AC138" s="144"/>
      <c r="AD138" s="144"/>
      <c r="AE138" s="144"/>
      <c r="AF138" s="144"/>
      <c r="AG138" s="144"/>
    </row>
    <row r="139" spans="1:33" hidden="1" x14ac:dyDescent="0.25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4"/>
      <c r="AA139" s="144"/>
      <c r="AB139" s="144"/>
      <c r="AC139" s="144"/>
      <c r="AD139" s="144"/>
      <c r="AE139" s="144"/>
      <c r="AF139" s="144"/>
      <c r="AG139" s="144"/>
    </row>
    <row r="140" spans="1:33" hidden="1" x14ac:dyDescent="0.25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4"/>
      <c r="AA140" s="144"/>
      <c r="AB140" s="144"/>
      <c r="AC140" s="144"/>
      <c r="AD140" s="144"/>
      <c r="AE140" s="144"/>
      <c r="AF140" s="144"/>
      <c r="AG140" s="144"/>
    </row>
    <row r="141" spans="1:33" hidden="1" x14ac:dyDescent="0.25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4"/>
      <c r="AA141" s="144"/>
      <c r="AB141" s="144"/>
      <c r="AC141" s="144"/>
      <c r="AD141" s="144"/>
      <c r="AE141" s="144"/>
      <c r="AF141" s="144"/>
      <c r="AG141" s="144"/>
    </row>
    <row r="142" spans="1:33" hidden="1" x14ac:dyDescent="0.2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4"/>
      <c r="AA142" s="144"/>
      <c r="AB142" s="144"/>
      <c r="AC142" s="144"/>
      <c r="AD142" s="144"/>
      <c r="AE142" s="144"/>
      <c r="AF142" s="144"/>
      <c r="AG142" s="144"/>
    </row>
    <row r="143" spans="1:33" hidden="1" x14ac:dyDescent="0.25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4"/>
      <c r="AA143" s="144"/>
      <c r="AB143" s="144"/>
      <c r="AC143" s="144"/>
      <c r="AD143" s="144"/>
      <c r="AE143" s="144"/>
      <c r="AF143" s="144"/>
      <c r="AG143" s="144"/>
    </row>
    <row r="144" spans="1:33" hidden="1" x14ac:dyDescent="0.25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4"/>
      <c r="AA144" s="144"/>
      <c r="AB144" s="144"/>
      <c r="AC144" s="144"/>
      <c r="AD144" s="144"/>
      <c r="AE144" s="144"/>
      <c r="AF144" s="144"/>
      <c r="AG144" s="144"/>
    </row>
    <row r="145" spans="1:33" hidden="1" x14ac:dyDescent="0.25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4"/>
      <c r="AA145" s="144"/>
      <c r="AB145" s="144"/>
      <c r="AC145" s="144"/>
      <c r="AD145" s="144"/>
      <c r="AE145" s="144"/>
      <c r="AF145" s="144"/>
      <c r="AG145" s="144"/>
    </row>
    <row r="146" spans="1:33" hidden="1" x14ac:dyDescent="0.25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4"/>
      <c r="AA146" s="144"/>
      <c r="AB146" s="144"/>
      <c r="AC146" s="144"/>
      <c r="AD146" s="144"/>
      <c r="AE146" s="144"/>
      <c r="AF146" s="144"/>
      <c r="AG146" s="144"/>
    </row>
    <row r="147" spans="1:33" hidden="1" x14ac:dyDescent="0.25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4"/>
      <c r="AA147" s="144"/>
      <c r="AB147" s="144"/>
      <c r="AC147" s="144"/>
      <c r="AD147" s="144"/>
      <c r="AE147" s="144"/>
      <c r="AF147" s="144"/>
      <c r="AG147" s="144"/>
    </row>
    <row r="148" spans="1:33" hidden="1" x14ac:dyDescent="0.25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4"/>
      <c r="AA148" s="144"/>
      <c r="AB148" s="144"/>
      <c r="AC148" s="144"/>
      <c r="AD148" s="144"/>
      <c r="AE148" s="144"/>
      <c r="AF148" s="144"/>
      <c r="AG148" s="144"/>
    </row>
    <row r="149" spans="1:33" hidden="1" x14ac:dyDescent="0.25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4"/>
      <c r="AA149" s="144"/>
      <c r="AB149" s="144"/>
      <c r="AC149" s="144"/>
      <c r="AD149" s="144"/>
      <c r="AE149" s="144"/>
      <c r="AF149" s="144"/>
      <c r="AG149" s="144"/>
    </row>
    <row r="150" spans="1:33" hidden="1" x14ac:dyDescent="0.25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4"/>
      <c r="AA150" s="144"/>
      <c r="AB150" s="144"/>
      <c r="AC150" s="144"/>
      <c r="AD150" s="144"/>
      <c r="AE150" s="144"/>
      <c r="AF150" s="144"/>
      <c r="AG150" s="144"/>
    </row>
    <row r="151" spans="1:33" hidden="1" x14ac:dyDescent="0.25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4"/>
      <c r="AA151" s="144"/>
      <c r="AB151" s="144"/>
      <c r="AC151" s="144"/>
      <c r="AD151" s="144"/>
      <c r="AE151" s="144"/>
      <c r="AF151" s="144"/>
      <c r="AG151" s="144"/>
    </row>
    <row r="152" spans="1:33" hidden="1" x14ac:dyDescent="0.25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4"/>
      <c r="AA152" s="144"/>
      <c r="AB152" s="144"/>
      <c r="AC152" s="144"/>
      <c r="AD152" s="144"/>
      <c r="AE152" s="144"/>
      <c r="AF152" s="144"/>
      <c r="AG152" s="144"/>
    </row>
    <row r="153" spans="1:33" hidden="1" x14ac:dyDescent="0.25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4"/>
      <c r="AA153" s="144"/>
      <c r="AB153" s="144"/>
      <c r="AC153" s="144"/>
      <c r="AD153" s="144"/>
      <c r="AE153" s="144"/>
      <c r="AF153" s="144"/>
      <c r="AG153" s="144"/>
    </row>
    <row r="154" spans="1:33" hidden="1" x14ac:dyDescent="0.25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4"/>
      <c r="AA154" s="144"/>
      <c r="AB154" s="144"/>
      <c r="AC154" s="144"/>
      <c r="AD154" s="144"/>
      <c r="AE154" s="144"/>
      <c r="AF154" s="144"/>
      <c r="AG154" s="144"/>
    </row>
    <row r="155" spans="1:33" hidden="1" x14ac:dyDescent="0.25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4"/>
      <c r="AA155" s="144"/>
      <c r="AB155" s="144"/>
      <c r="AC155" s="144"/>
      <c r="AD155" s="144"/>
      <c r="AE155" s="144"/>
      <c r="AF155" s="144"/>
      <c r="AG155" s="144"/>
    </row>
    <row r="156" spans="1:33" hidden="1" x14ac:dyDescent="0.25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4"/>
      <c r="AA156" s="144"/>
      <c r="AB156" s="144"/>
      <c r="AC156" s="144"/>
      <c r="AD156" s="144"/>
      <c r="AE156" s="144"/>
      <c r="AF156" s="144"/>
      <c r="AG156" s="144"/>
    </row>
    <row r="157" spans="1:33" hidden="1" x14ac:dyDescent="0.25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4"/>
      <c r="AA157" s="144"/>
      <c r="AB157" s="144"/>
      <c r="AC157" s="144"/>
      <c r="AD157" s="144"/>
      <c r="AE157" s="144"/>
      <c r="AF157" s="144"/>
      <c r="AG157" s="144"/>
    </row>
    <row r="158" spans="1:33" hidden="1" x14ac:dyDescent="0.25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4"/>
      <c r="AA158" s="144"/>
      <c r="AB158" s="144"/>
      <c r="AC158" s="144"/>
      <c r="AD158" s="144"/>
      <c r="AE158" s="144"/>
      <c r="AF158" s="144"/>
      <c r="AG158" s="144"/>
    </row>
    <row r="159" spans="1:33" hidden="1" x14ac:dyDescent="0.25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4"/>
      <c r="AA159" s="144"/>
      <c r="AB159" s="144"/>
      <c r="AC159" s="144"/>
      <c r="AD159" s="144"/>
      <c r="AE159" s="144"/>
      <c r="AF159" s="144"/>
      <c r="AG159" s="144"/>
    </row>
    <row r="160" spans="1:33" hidden="1" x14ac:dyDescent="0.25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4"/>
      <c r="AA160" s="144"/>
      <c r="AB160" s="144"/>
      <c r="AC160" s="144"/>
      <c r="AD160" s="144"/>
      <c r="AE160" s="144"/>
      <c r="AF160" s="144"/>
      <c r="AG160" s="144"/>
    </row>
    <row r="161" spans="1:33" hidden="1" x14ac:dyDescent="0.25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4"/>
      <c r="AA161" s="144"/>
      <c r="AB161" s="144"/>
      <c r="AC161" s="144"/>
      <c r="AD161" s="144"/>
      <c r="AE161" s="144"/>
      <c r="AF161" s="144"/>
      <c r="AG161" s="144"/>
    </row>
    <row r="162" spans="1:33" hidden="1" x14ac:dyDescent="0.25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4"/>
      <c r="AA162" s="144"/>
      <c r="AB162" s="144"/>
      <c r="AC162" s="144"/>
      <c r="AD162" s="144"/>
      <c r="AE162" s="144"/>
      <c r="AF162" s="144"/>
      <c r="AG162" s="144"/>
    </row>
    <row r="163" spans="1:33" hidden="1" x14ac:dyDescent="0.25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4"/>
      <c r="AA163" s="144"/>
      <c r="AB163" s="144"/>
      <c r="AC163" s="144"/>
      <c r="AD163" s="144"/>
      <c r="AE163" s="144"/>
      <c r="AF163" s="144"/>
      <c r="AG163" s="144"/>
    </row>
    <row r="164" spans="1:33" hidden="1" x14ac:dyDescent="0.25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4"/>
      <c r="AA164" s="144"/>
      <c r="AB164" s="144"/>
      <c r="AC164" s="144"/>
      <c r="AD164" s="144"/>
      <c r="AE164" s="144"/>
      <c r="AF164" s="144"/>
      <c r="AG164" s="144"/>
    </row>
    <row r="165" spans="1:33" hidden="1" x14ac:dyDescent="0.25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4"/>
      <c r="AA165" s="144"/>
      <c r="AB165" s="144"/>
      <c r="AC165" s="144"/>
      <c r="AD165" s="144"/>
      <c r="AE165" s="144"/>
      <c r="AF165" s="144"/>
      <c r="AG165" s="144"/>
    </row>
    <row r="166" spans="1:33" hidden="1" x14ac:dyDescent="0.25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4"/>
      <c r="AA166" s="144"/>
      <c r="AB166" s="144"/>
      <c r="AC166" s="144"/>
      <c r="AD166" s="144"/>
      <c r="AE166" s="144"/>
      <c r="AF166" s="144"/>
      <c r="AG166" s="144"/>
    </row>
    <row r="167" spans="1:33" hidden="1" x14ac:dyDescent="0.25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4"/>
      <c r="AA167" s="144"/>
      <c r="AB167" s="144"/>
      <c r="AC167" s="144"/>
      <c r="AD167" s="144"/>
      <c r="AE167" s="144"/>
      <c r="AF167" s="144"/>
      <c r="AG167" s="144"/>
    </row>
    <row r="168" spans="1:33" hidden="1" x14ac:dyDescent="0.25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4"/>
      <c r="AA168" s="144"/>
      <c r="AB168" s="144"/>
      <c r="AC168" s="144"/>
      <c r="AD168" s="144"/>
      <c r="AE168" s="144"/>
      <c r="AF168" s="144"/>
      <c r="AG168" s="144"/>
    </row>
    <row r="169" spans="1:33" hidden="1" x14ac:dyDescent="0.25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4"/>
      <c r="AA169" s="144"/>
      <c r="AB169" s="144"/>
      <c r="AC169" s="144"/>
      <c r="AD169" s="144"/>
      <c r="AE169" s="144"/>
      <c r="AF169" s="144"/>
      <c r="AG169" s="144"/>
    </row>
    <row r="170" spans="1:33" x14ac:dyDescent="0.25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4"/>
      <c r="AA170" s="144"/>
      <c r="AB170" s="144"/>
      <c r="AC170" s="144"/>
      <c r="AD170" s="144"/>
      <c r="AE170" s="144"/>
      <c r="AF170" s="144"/>
      <c r="AG170" s="144"/>
    </row>
    <row r="171" spans="1:33" x14ac:dyDescent="0.2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</row>
    <row r="172" spans="1:33" x14ac:dyDescent="0.25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</row>
    <row r="173" spans="1:33" x14ac:dyDescent="0.25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</row>
    <row r="174" spans="1:33" x14ac:dyDescent="0.25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</row>
    <row r="175" spans="1:33" x14ac:dyDescent="0.25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</row>
    <row r="176" spans="1:33" x14ac:dyDescent="0.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</row>
    <row r="177" spans="1:33" x14ac:dyDescent="0.25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</row>
    <row r="178" spans="1:33" x14ac:dyDescent="0.25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</row>
    <row r="179" spans="1:33" x14ac:dyDescent="0.25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</row>
    <row r="180" spans="1:33" x14ac:dyDescent="0.25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</row>
    <row r="181" spans="1:33" x14ac:dyDescent="0.25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</row>
    <row r="182" spans="1:33" x14ac:dyDescent="0.25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</row>
    <row r="183" spans="1:33" x14ac:dyDescent="0.25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</row>
    <row r="184" spans="1:33" x14ac:dyDescent="0.25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</row>
    <row r="185" spans="1:33" x14ac:dyDescent="0.25">
      <c r="A185" s="144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</row>
    <row r="186" spans="1:33" x14ac:dyDescent="0.25">
      <c r="A186" s="144"/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</row>
    <row r="187" spans="1:33" x14ac:dyDescent="0.25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</row>
    <row r="188" spans="1:33" x14ac:dyDescent="0.25">
      <c r="A188" s="144"/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</row>
    <row r="189" spans="1:33" x14ac:dyDescent="0.25">
      <c r="A189" s="144"/>
      <c r="B189" s="144"/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</row>
    <row r="190" spans="1:33" x14ac:dyDescent="0.25">
      <c r="A190" s="144"/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</row>
    <row r="191" spans="1:33" x14ac:dyDescent="0.25">
      <c r="A191" s="144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</row>
    <row r="192" spans="1:33" x14ac:dyDescent="0.25">
      <c r="A192" s="144"/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</row>
    <row r="193" spans="1:33" x14ac:dyDescent="0.25">
      <c r="A193" s="144"/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</row>
    <row r="194" spans="1:33" x14ac:dyDescent="0.25">
      <c r="A194" s="144"/>
      <c r="B194" s="144"/>
      <c r="C194" s="144"/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</row>
    <row r="195" spans="1:33" x14ac:dyDescent="0.25">
      <c r="A195" s="144"/>
      <c r="B195" s="144"/>
      <c r="C195" s="144"/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</row>
    <row r="196" spans="1:33" x14ac:dyDescent="0.25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</row>
    <row r="197" spans="1:33" x14ac:dyDescent="0.25">
      <c r="A197" s="144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</row>
    <row r="198" spans="1:33" x14ac:dyDescent="0.25">
      <c r="A198" s="144"/>
      <c r="B198" s="144"/>
      <c r="C198" s="144"/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</row>
    <row r="199" spans="1:33" x14ac:dyDescent="0.25">
      <c r="A199" s="144"/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</row>
    <row r="200" spans="1:33" x14ac:dyDescent="0.25">
      <c r="A200" s="144"/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</row>
  </sheetData>
  <sheetProtection algorithmName="SHA-512" hashValue="WuySgrVCGlx02QkRsOkglGXhX5L/qiDVmAbF294sRu6wf6Pcz2jkdQcOUbofTTUalB6xQn5SJ12q9k91KC+0CQ==" saltValue="jvO+E+4ubKU+u2C9oah8fg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3"/>
  <sheetViews>
    <sheetView workbookViewId="0">
      <selection activeCell="C7" sqref="C7:E7"/>
    </sheetView>
  </sheetViews>
  <sheetFormatPr defaultRowHeight="15" x14ac:dyDescent="0.25"/>
  <cols>
    <col min="2" max="2" width="51.7109375" customWidth="1"/>
    <col min="3" max="5" width="29" customWidth="1"/>
  </cols>
  <sheetData>
    <row r="1" spans="1:5" ht="23.25" x14ac:dyDescent="0.35">
      <c r="A1" s="33" t="s">
        <v>72</v>
      </c>
    </row>
    <row r="2" spans="1:5" ht="15.75" thickBot="1" x14ac:dyDescent="0.3"/>
    <row r="3" spans="1:5" ht="30.75" customHeight="1" x14ac:dyDescent="0.25">
      <c r="B3" s="38" t="s">
        <v>48</v>
      </c>
      <c r="C3" s="39" t="s">
        <v>4</v>
      </c>
      <c r="D3" s="40" t="s">
        <v>44</v>
      </c>
      <c r="E3" s="41" t="s">
        <v>6</v>
      </c>
    </row>
    <row r="4" spans="1:5" ht="23.25" customHeight="1" x14ac:dyDescent="0.25">
      <c r="B4" s="53" t="s">
        <v>7</v>
      </c>
      <c r="C4" s="49">
        <f>RSEE_razredi!I6</f>
        <v>107.7</v>
      </c>
      <c r="D4" s="215" t="s">
        <v>77</v>
      </c>
      <c r="E4" s="216"/>
    </row>
    <row r="5" spans="1:5" ht="23.25" customHeight="1" x14ac:dyDescent="0.25">
      <c r="B5" s="53" t="s">
        <v>8</v>
      </c>
      <c r="C5" s="49">
        <f>RSEE_razredi!I7</f>
        <v>119.51</v>
      </c>
      <c r="D5" s="49">
        <f>RSEE_razredi!J7</f>
        <v>78.349999999999994</v>
      </c>
      <c r="E5" s="50">
        <f>RSEE_razredi!K7</f>
        <v>68.56</v>
      </c>
    </row>
    <row r="6" spans="1:5" ht="23.25" customHeight="1" x14ac:dyDescent="0.25">
      <c r="B6" s="53" t="s">
        <v>9</v>
      </c>
      <c r="C6" s="49">
        <f>RSEE_razredi!I8</f>
        <v>91.8</v>
      </c>
      <c r="D6" s="215" t="s">
        <v>78</v>
      </c>
      <c r="E6" s="216"/>
    </row>
    <row r="7" spans="1:5" ht="23.25" customHeight="1" x14ac:dyDescent="0.25">
      <c r="B7" s="53" t="s">
        <v>10</v>
      </c>
      <c r="C7" s="217">
        <f>RSEE_razredi!I9</f>
        <v>66.5</v>
      </c>
      <c r="D7" s="217"/>
      <c r="E7" s="218"/>
    </row>
    <row r="8" spans="1:5" ht="23.25" customHeight="1" x14ac:dyDescent="0.25">
      <c r="B8" s="53" t="s">
        <v>11</v>
      </c>
      <c r="C8" s="217">
        <f>RSEE_razredi!I10</f>
        <v>154.25</v>
      </c>
      <c r="D8" s="217"/>
      <c r="E8" s="218"/>
    </row>
    <row r="9" spans="1:5" ht="23.25" customHeight="1" x14ac:dyDescent="0.25">
      <c r="B9" s="53" t="s">
        <v>12</v>
      </c>
      <c r="C9" s="49">
        <f>RSEE_razredi!I11</f>
        <v>171.8</v>
      </c>
      <c r="D9" s="49">
        <f>RSEE_razredi!J11</f>
        <v>157.19</v>
      </c>
      <c r="E9" s="50">
        <f>RSEE_razredi!K11</f>
        <v>155.46</v>
      </c>
    </row>
    <row r="10" spans="1:5" ht="23.25" customHeight="1" x14ac:dyDescent="0.25">
      <c r="B10" s="53" t="s">
        <v>13</v>
      </c>
      <c r="C10" s="217">
        <f>RSEE_razredi!I12</f>
        <v>54.73</v>
      </c>
      <c r="D10" s="217"/>
      <c r="E10" s="218"/>
    </row>
    <row r="11" spans="1:5" ht="23.25" customHeight="1" x14ac:dyDescent="0.25">
      <c r="B11" s="53" t="s">
        <v>14</v>
      </c>
      <c r="C11" s="49">
        <f>RSEE_razredi!I13</f>
        <v>197.85999999999999</v>
      </c>
      <c r="D11" s="49">
        <f>RSEE_razredi!J13</f>
        <v>111.05000000000001</v>
      </c>
      <c r="E11" s="50">
        <f>RSEE_razredi!K13</f>
        <v>91.3</v>
      </c>
    </row>
    <row r="12" spans="1:5" ht="23.25" customHeight="1" x14ac:dyDescent="0.25">
      <c r="B12" s="53" t="s">
        <v>15</v>
      </c>
      <c r="C12" s="217">
        <f>RSEE_razredi!I14</f>
        <v>105.07</v>
      </c>
      <c r="D12" s="217"/>
      <c r="E12" s="50">
        <f>RSEE_razredi!K14</f>
        <v>80.430000000000007</v>
      </c>
    </row>
    <row r="13" spans="1:5" ht="23.25" customHeight="1" x14ac:dyDescent="0.25">
      <c r="B13" s="53" t="s">
        <v>16</v>
      </c>
      <c r="C13" s="49">
        <f>RSEE_razredi!I15</f>
        <v>70.319999999999993</v>
      </c>
      <c r="D13" s="49">
        <f>RSEE_razredi!J15</f>
        <v>60.77</v>
      </c>
      <c r="E13" s="50">
        <f>RSEE_razredi!K15</f>
        <v>53.7</v>
      </c>
    </row>
    <row r="14" spans="1:5" ht="23.25" customHeight="1" x14ac:dyDescent="0.25">
      <c r="B14" s="54" t="s">
        <v>17</v>
      </c>
      <c r="C14" s="49">
        <f>RSEE_razredi!I16</f>
        <v>69.930000000000007</v>
      </c>
      <c r="D14" s="49">
        <f>RSEE_razredi!J16</f>
        <v>53.7</v>
      </c>
      <c r="E14" s="50">
        <f>RSEE_razredi!K16</f>
        <v>49.2</v>
      </c>
    </row>
    <row r="15" spans="1:5" ht="23.25" customHeight="1" thickBot="1" x14ac:dyDescent="0.3">
      <c r="B15" s="55" t="s">
        <v>18</v>
      </c>
      <c r="C15" s="51">
        <f>RSEE_razredi!I17</f>
        <v>0</v>
      </c>
      <c r="D15" s="51">
        <f>RSEE_razredi!J17</f>
        <v>62.59</v>
      </c>
      <c r="E15" s="52">
        <f>RSEE_razredi!K17</f>
        <v>60.09</v>
      </c>
    </row>
    <row r="16" spans="1:5" x14ac:dyDescent="0.25">
      <c r="C16" s="37"/>
    </row>
    <row r="17" spans="2:5" ht="15.75" thickBot="1" x14ac:dyDescent="0.3">
      <c r="C17" s="37"/>
    </row>
    <row r="18" spans="2:5" ht="30.75" customHeight="1" thickBot="1" x14ac:dyDescent="0.3">
      <c r="B18" s="42" t="s">
        <v>49</v>
      </c>
      <c r="C18" s="43" t="s">
        <v>45</v>
      </c>
      <c r="D18" s="44" t="s">
        <v>53</v>
      </c>
      <c r="E18" s="45" t="s">
        <v>66</v>
      </c>
    </row>
    <row r="19" spans="2:5" ht="22.5" customHeight="1" x14ac:dyDescent="0.25">
      <c r="B19" s="209" t="s">
        <v>50</v>
      </c>
      <c r="C19" s="56" t="s">
        <v>46</v>
      </c>
      <c r="D19" s="57">
        <f>RSEE_razredi!C21</f>
        <v>107.47</v>
      </c>
      <c r="E19" s="47" t="s">
        <v>74</v>
      </c>
    </row>
    <row r="20" spans="2:5" ht="22.5" customHeight="1" x14ac:dyDescent="0.25">
      <c r="B20" s="210"/>
      <c r="C20" s="46" t="s">
        <v>47</v>
      </c>
      <c r="D20" s="58">
        <f>RSEE_razredi!C22</f>
        <v>73.760000000000005</v>
      </c>
      <c r="E20" s="48" t="s">
        <v>75</v>
      </c>
    </row>
    <row r="21" spans="2:5" ht="22.5" customHeight="1" thickBot="1" x14ac:dyDescent="0.3">
      <c r="B21" s="63" t="s">
        <v>51</v>
      </c>
      <c r="C21" s="64"/>
      <c r="D21" s="60">
        <f>RSEE_razredi!G21</f>
        <v>59.26</v>
      </c>
      <c r="E21" s="65" t="s">
        <v>76</v>
      </c>
    </row>
    <row r="22" spans="2:5" ht="22.5" customHeight="1" x14ac:dyDescent="0.25">
      <c r="B22" s="211" t="s">
        <v>52</v>
      </c>
      <c r="C22" s="61" t="s">
        <v>46</v>
      </c>
      <c r="D22" s="62">
        <f>RSEE_razredi!K21</f>
        <v>166.73</v>
      </c>
      <c r="E22" s="213" t="s">
        <v>54</v>
      </c>
    </row>
    <row r="23" spans="2:5" ht="22.5" customHeight="1" thickBot="1" x14ac:dyDescent="0.3">
      <c r="B23" s="212"/>
      <c r="C23" s="59" t="s">
        <v>47</v>
      </c>
      <c r="D23" s="60">
        <f>RSEE_razredi!K22</f>
        <v>133.02000000000001</v>
      </c>
      <c r="E23" s="214"/>
    </row>
  </sheetData>
  <mergeCells count="9">
    <mergeCell ref="B19:B20"/>
    <mergeCell ref="B22:B23"/>
    <mergeCell ref="E22:E23"/>
    <mergeCell ref="D4:E4"/>
    <mergeCell ref="C7:E7"/>
    <mergeCell ref="C8:E8"/>
    <mergeCell ref="C10:E10"/>
    <mergeCell ref="C12:D12"/>
    <mergeCell ref="D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4160D2CCA0649B8A08A78A946BA27" ma:contentTypeVersion="0" ma:contentTypeDescription="Create a new document." ma:contentTypeScope="" ma:versionID="971ddf2d785b9ac6292640995e157b28">
  <xsd:schema xmlns:xsd="http://www.w3.org/2001/XMLSchema" xmlns:p="http://schemas.microsoft.com/office/2006/metadata/properties" targetNamespace="http://schemas.microsoft.com/office/2006/metadata/properties" ma:root="true" ma:fieldsID="b32b162f99ef1301f6ec7b498ff5f4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BB2F43-BC6C-47C3-8F7F-AC518D150B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125E4-0ED1-48BE-99DE-A1C1791FCA7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D11DF8-B361-4076-A405-F9A1E596B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RSEE_razredi</vt:lpstr>
      <vt:lpstr>Regresijske krivulje</vt:lpstr>
      <vt:lpstr>RSEE</vt:lpstr>
    </vt:vector>
  </TitlesOfParts>
  <Company>Institut "Jožef Stefan" - CEU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Stane Merse</dc:creator>
  <cp:lastModifiedBy>Alenka Topolovec Virant</cp:lastModifiedBy>
  <dcterms:created xsi:type="dcterms:W3CDTF">2016-12-14T09:03:58Z</dcterms:created>
  <dcterms:modified xsi:type="dcterms:W3CDTF">2018-03-28T13:39:54Z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0x0101000464160D2CCA0649B8A08A78A946BA27</vt:lpwstr>
  </property>
</Properties>
</file>