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/>
  <mc:AlternateContent xmlns:mc="http://schemas.openxmlformats.org/markup-compatibility/2006">
    <mc:Choice Requires="x15">
      <x15ac:absPath xmlns:x15ac="http://schemas.microsoft.com/office/spreadsheetml/2010/11/ac" url="S:\Moji dokumenti\ANALIZE\OVE\JAVNI POZIVI (skupno)\JAVNI POZIV 2020-2 (december)\RSEE\"/>
    </mc:Choice>
  </mc:AlternateContent>
  <xr:revisionPtr revIDLastSave="0" documentId="13_ncr:1_{0EA9A7BC-1235-47A4-A715-7B13E01DDF6F}" xr6:coauthVersionLast="36" xr6:coauthVersionMax="36" xr10:uidLastSave="{00000000-0000-0000-0000-000000000000}"/>
  <workbookProtection workbookAlgorithmName="SHA-512" workbookHashValue="NEVMmMHWJMDE9XA2hscczJl/IIv6g4Pi12CHY1DV/NkwOHlktXrtHM3y6/xOA+SVLTYPJ/HB6Fy4l5M0mSPtIQ==" workbookSaltValue="moPaVuqFrvZg+6HsvZ8m5g==" workbookSpinCount="100000" lockStructure="1"/>
  <bookViews>
    <workbookView xWindow="0" yWindow="0" windowWidth="25200" windowHeight="11325" firstSheet="1" activeTab="1" xr2:uid="{00000000-000D-0000-FFFF-FFFF00000000}"/>
  </bookViews>
  <sheets>
    <sheet name="RSEE_razredi" sheetId="1" state="hidden" r:id="rId1"/>
    <sheet name="Regresijske krivulj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P40" i="2"/>
  <c r="P43" i="2" s="1"/>
  <c r="Q40" i="2"/>
  <c r="O43" i="2"/>
  <c r="Q43" i="2"/>
  <c r="C31" i="2"/>
  <c r="D31" i="2"/>
  <c r="E31" i="2"/>
  <c r="E34" i="2" s="1"/>
  <c r="I31" i="2"/>
  <c r="I34" i="2" s="1"/>
  <c r="J31" i="2"/>
  <c r="K31" i="2"/>
  <c r="K34" i="2" s="1"/>
  <c r="O31" i="2"/>
  <c r="P31" i="2"/>
  <c r="P34" i="2" s="1"/>
  <c r="Q31" i="2"/>
  <c r="U31" i="2"/>
  <c r="U34" i="2" s="1"/>
  <c r="V31" i="2"/>
  <c r="V34" i="2" s="1"/>
  <c r="W31" i="2"/>
  <c r="W34" i="2" s="1"/>
  <c r="C34" i="2"/>
  <c r="D34" i="2"/>
  <c r="J34" i="2"/>
  <c r="O34" i="2"/>
  <c r="Q34" i="2"/>
  <c r="W30" i="2" l="1"/>
  <c r="W32" i="2" s="1"/>
  <c r="V30" i="2"/>
  <c r="V32" i="2" s="1"/>
  <c r="U30" i="2"/>
  <c r="U32" i="2" s="1"/>
  <c r="Q30" i="2"/>
  <c r="Q32" i="2" s="1"/>
  <c r="P30" i="2"/>
  <c r="P32" i="2" s="1"/>
  <c r="O30" i="2"/>
  <c r="O32" i="2" s="1"/>
  <c r="K30" i="2"/>
  <c r="K32" i="2" s="1"/>
  <c r="J30" i="2"/>
  <c r="J32" i="2" s="1"/>
  <c r="I30" i="2"/>
  <c r="I32" i="2" s="1"/>
  <c r="E30" i="2"/>
  <c r="E32" i="2" s="1"/>
  <c r="D30" i="2"/>
  <c r="D32" i="2" s="1"/>
  <c r="C30" i="2"/>
  <c r="C32" i="2" s="1"/>
  <c r="D33" i="2" l="1"/>
  <c r="D35" i="2"/>
  <c r="U35" i="2"/>
  <c r="U33" i="2"/>
  <c r="E33" i="2"/>
  <c r="E35" i="2"/>
  <c r="I35" i="2"/>
  <c r="I33" i="2"/>
  <c r="O35" i="2"/>
  <c r="O33" i="2"/>
  <c r="J35" i="2"/>
  <c r="J33" i="2"/>
  <c r="P35" i="2"/>
  <c r="P33" i="2"/>
  <c r="V35" i="2"/>
  <c r="V33" i="2"/>
  <c r="C35" i="2"/>
  <c r="C33" i="2"/>
  <c r="K33" i="2"/>
  <c r="K35" i="2"/>
  <c r="Q33" i="2"/>
  <c r="Q35" i="2"/>
  <c r="W35" i="2"/>
  <c r="W33" i="2"/>
  <c r="I6" i="1"/>
  <c r="I14" i="1" l="1"/>
  <c r="K14" i="1"/>
  <c r="C9" i="1" l="1"/>
  <c r="N29" i="1" l="1"/>
  <c r="O29" i="1" l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I7" i="1" l="1"/>
  <c r="J7" i="1"/>
  <c r="K7" i="1"/>
  <c r="D29" i="1"/>
  <c r="E29" i="1" l="1"/>
  <c r="D31" i="1"/>
  <c r="C22" i="2" l="1"/>
  <c r="C21" i="2" s="1"/>
  <c r="F29" i="1"/>
  <c r="F31" i="1" s="1"/>
  <c r="E31" i="1"/>
  <c r="I22" i="2"/>
  <c r="I21" i="2" s="1"/>
  <c r="I7" i="2" l="1"/>
  <c r="I8" i="2" s="1"/>
  <c r="C7" i="2"/>
  <c r="C8" i="2" s="1"/>
  <c r="O22" i="2" l="1"/>
  <c r="O21" i="2" s="1"/>
  <c r="O7" i="2" l="1"/>
  <c r="L29" i="1"/>
  <c r="U22" i="2" l="1"/>
  <c r="U21" i="2" s="1"/>
  <c r="U7" i="2" l="1"/>
  <c r="K15" i="1" l="1"/>
  <c r="I15" i="1"/>
  <c r="J15" i="1"/>
  <c r="I11" i="1" l="1"/>
  <c r="J11" i="1"/>
  <c r="K11" i="1"/>
  <c r="H22" i="1" l="1"/>
  <c r="L21" i="1"/>
  <c r="Q39" i="2"/>
  <c r="Q41" i="2" s="1"/>
  <c r="Q42" i="2" l="1"/>
  <c r="Q44" i="2"/>
  <c r="L22" i="1"/>
  <c r="M31" i="1" s="1"/>
  <c r="M30" i="1"/>
  <c r="O39" i="2"/>
  <c r="P39" i="2"/>
  <c r="P41" i="2" s="1"/>
  <c r="J22" i="1"/>
  <c r="N21" i="1"/>
  <c r="P44" i="2" l="1"/>
  <c r="P42" i="2"/>
  <c r="U39" i="2"/>
  <c r="O41" i="2"/>
  <c r="K21" i="1"/>
  <c r="G22" i="1"/>
  <c r="N22" i="1"/>
  <c r="O31" i="1" s="1"/>
  <c r="O30" i="1"/>
  <c r="I22" i="1"/>
  <c r="M21" i="1"/>
  <c r="O44" i="2" l="1"/>
  <c r="O42" i="2"/>
  <c r="L30" i="1"/>
  <c r="K22" i="1"/>
  <c r="M22" i="1"/>
  <c r="N31" i="1" s="1"/>
  <c r="N30" i="1"/>
  <c r="P22" i="2" l="1"/>
  <c r="V22" i="2" s="1"/>
  <c r="L31" i="1"/>
  <c r="P21" i="2" l="1"/>
  <c r="O8" i="2" l="1"/>
  <c r="O9" i="2" s="1"/>
  <c r="O18" i="2" s="1"/>
  <c r="V21" i="2"/>
  <c r="U8" i="2" s="1"/>
  <c r="U9" i="2" s="1"/>
  <c r="U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sharedStrings.xml><?xml version="1.0" encoding="utf-8"?>
<sst xmlns="http://schemas.openxmlformats.org/spreadsheetml/2006/main" count="190" uniqueCount="65">
  <si>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</si>
  <si>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</si>
  <si>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</si>
  <si>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</si>
  <si>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</si>
  <si>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</si>
  <si>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</si>
  <si>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</si>
  <si>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</si>
  <si>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</si>
  <si>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</si>
  <si>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</si>
  <si>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</si>
  <si>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</si>
  <si>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</si>
  <si>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</si>
  <si>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</si>
  <si>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</si>
  <si>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</si>
  <si>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</si>
  <si>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</si>
  <si>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</si>
  <si>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</si>
  <si>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</si>
  <si>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</si>
  <si>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</si>
  <si>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</si>
  <si>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</si>
  <si>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</si>
  <si>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</si>
  <si>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</si>
  <si>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</si>
  <si>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</si>
  <si>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</si>
  <si>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</si>
  <si>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</si>
  <si>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</si>
  <si>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</si>
  <si>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</si>
  <si>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</si>
  <si>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</si>
  <si>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</si>
  <si>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OP</t>
  </si>
  <si>
    <t>Referenčna tržna cena električne energije:</t>
  </si>
  <si>
    <t>PN SPTE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</si>
  <si>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</si>
  <si>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</si>
  <si>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</si>
  <si>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</si>
  <si>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</si>
  <si>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</si>
  <si>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</si>
  <si>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</si>
  <si>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</si>
  <si>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</si>
  <si>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</si>
  <si>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</si>
  <si>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</si>
  <si>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VE</t>
  </si>
  <si>
    <t>LB</t>
  </si>
  <si>
    <t>SEO</t>
  </si>
  <si>
    <t>Referenčni stroški za leto 2021 za tipične velikostne razrede PN</t>
  </si>
  <si>
    <t>MOČ PROIZVODNE NAPRAVE SE VNESE V ENOTI MW, ZAOKROŽENA NA 3 DECIMALNA MESTA NATANČNO!</t>
  </si>
  <si>
    <r>
      <t>P</t>
    </r>
    <r>
      <rPr>
        <b/>
        <vertAlign val="subscript"/>
        <sz val="11"/>
        <rFont val="Calibri"/>
        <family val="2"/>
        <charset val="238"/>
        <scheme val="minor"/>
      </rPr>
      <t>El</t>
    </r>
  </si>
  <si>
    <t>Izračun RSEE za leto 2021 (javni poziv december 2020) z regresijskimi krivuljami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</si>
</sst>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6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7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0" fontId="1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17" fillId="2" borderId="34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10" fillId="4" borderId="37" xfId="0" applyFont="1" applyFill="1" applyBorder="1" applyAlignment="1">
      <alignment horizontal="center"/>
    </xf>
    <xf numFmtId="2" fontId="10" fillId="4" borderId="38" xfId="0" applyNumberFormat="1" applyFont="1" applyFill="1" applyBorder="1"/>
    <xf numFmtId="0" fontId="10" fillId="4" borderId="39" xfId="0" applyFont="1" applyFill="1" applyBorder="1"/>
    <xf numFmtId="0" fontId="12" fillId="4" borderId="37" xfId="0" applyFont="1" applyFill="1" applyBorder="1" applyAlignment="1">
      <alignment horizontal="center"/>
    </xf>
    <xf numFmtId="2" fontId="12" fillId="4" borderId="38" xfId="0" applyNumberFormat="1" applyFont="1" applyFill="1" applyBorder="1"/>
    <xf numFmtId="0" fontId="12" fillId="4" borderId="39" xfId="0" applyFont="1" applyFill="1" applyBorder="1"/>
    <xf numFmtId="0" fontId="10" fillId="2" borderId="37" xfId="0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0" fontId="10" fillId="6" borderId="37" xfId="0" applyFont="1" applyFill="1" applyBorder="1" applyAlignment="1">
      <alignment horizontal="center"/>
    </xf>
    <xf numFmtId="2" fontId="10" fillId="6" borderId="38" xfId="0" applyNumberFormat="1" applyFont="1" applyFill="1" applyBorder="1"/>
    <xf numFmtId="0" fontId="10" fillId="6" borderId="39" xfId="0" applyFont="1" applyFill="1" applyBorder="1"/>
    <xf numFmtId="0" fontId="10" fillId="6" borderId="40" xfId="0" applyFont="1" applyFill="1" applyBorder="1" applyAlignment="1">
      <alignment horizontal="center"/>
    </xf>
    <xf numFmtId="2" fontId="10" fillId="6" borderId="41" xfId="0" applyNumberFormat="1" applyFont="1" applyFill="1" applyBorder="1"/>
    <xf numFmtId="0" fontId="10" fillId="6" borderId="42" xfId="0" applyFont="1" applyFill="1" applyBorder="1"/>
    <xf numFmtId="0" fontId="22" fillId="0" borderId="0" xfId="1" applyFont="1" applyAlignment="1">
      <alignment horizontal="right"/>
    </xf>
    <xf numFmtId="0" fontId="22" fillId="0" borderId="0" xfId="1" applyFont="1"/>
    <xf numFmtId="0" fontId="23" fillId="0" borderId="0" xfId="0" applyFont="1"/>
    <xf numFmtId="0" fontId="0" fillId="0" borderId="26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51" xfId="0" applyNumberFormat="1" applyBorder="1"/>
    <xf numFmtId="2" fontId="0" fillId="0" borderId="53" xfId="0" applyNumberFormat="1" applyBorder="1"/>
    <xf numFmtId="2" fontId="0" fillId="0" borderId="33" xfId="0" applyNumberFormat="1" applyBorder="1"/>
    <xf numFmtId="2" fontId="0" fillId="0" borderId="39" xfId="0" applyNumberFormat="1" applyBorder="1"/>
    <xf numFmtId="2" fontId="0" fillId="0" borderId="47" xfId="0" applyNumberFormat="1" applyBorder="1"/>
    <xf numFmtId="3" fontId="24" fillId="0" borderId="55" xfId="0" applyNumberFormat="1" applyFont="1" applyFill="1" applyBorder="1" applyAlignment="1">
      <alignment horizontal="center"/>
    </xf>
    <xf numFmtId="3" fontId="24" fillId="0" borderId="21" xfId="0" applyNumberFormat="1" applyFont="1" applyFill="1" applyBorder="1" applyAlignment="1">
      <alignment horizontal="center"/>
    </xf>
    <xf numFmtId="3" fontId="24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45" xfId="0" applyNumberFormat="1" applyFont="1" applyFill="1" applyBorder="1" applyAlignment="1">
      <alignment horizontal="center"/>
    </xf>
    <xf numFmtId="0" fontId="8" fillId="0" borderId="0" xfId="0" applyFont="1"/>
    <xf numFmtId="3" fontId="4" fillId="0" borderId="44" xfId="0" applyNumberFormat="1" applyFont="1" applyFill="1" applyBorder="1" applyAlignment="1">
      <alignment horizontal="center"/>
    </xf>
    <xf numFmtId="0" fontId="0" fillId="0" borderId="43" xfId="0" applyBorder="1"/>
    <xf numFmtId="0" fontId="0" fillId="0" borderId="50" xfId="0" applyBorder="1" applyAlignment="1">
      <alignment horizontal="center"/>
    </xf>
    <xf numFmtId="2" fontId="0" fillId="0" borderId="36" xfId="0" applyNumberFormat="1" applyBorder="1"/>
    <xf numFmtId="2" fontId="0" fillId="0" borderId="52" xfId="0" applyNumberFormat="1" applyBorder="1"/>
    <xf numFmtId="0" fontId="1" fillId="0" borderId="43" xfId="0" applyFont="1" applyBorder="1" applyAlignment="1">
      <alignment horizontal="center"/>
    </xf>
    <xf numFmtId="2" fontId="1" fillId="0" borderId="44" xfId="0" applyNumberFormat="1" applyFont="1" applyBorder="1"/>
    <xf numFmtId="2" fontId="1" fillId="0" borderId="45" xfId="0" applyNumberFormat="1" applyFont="1" applyBorder="1"/>
    <xf numFmtId="2" fontId="1" fillId="0" borderId="57" xfId="0" applyNumberFormat="1" applyFont="1" applyBorder="1"/>
    <xf numFmtId="2" fontId="0" fillId="0" borderId="49" xfId="0" applyNumberFormat="1" applyBorder="1"/>
    <xf numFmtId="2" fontId="0" fillId="0" borderId="58" xfId="0" applyNumberFormat="1" applyBorder="1"/>
    <xf numFmtId="2" fontId="1" fillId="0" borderId="32" xfId="0" applyNumberFormat="1" applyFont="1" applyBorder="1"/>
    <xf numFmtId="3" fontId="4" fillId="0" borderId="46" xfId="0" applyNumberFormat="1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/>
    </xf>
    <xf numFmtId="4" fontId="0" fillId="1" borderId="48" xfId="0" applyNumberFormat="1" applyFill="1" applyBorder="1"/>
    <xf numFmtId="4" fontId="0" fillId="1" borderId="47" xfId="0" applyNumberFormat="1" applyFill="1" applyBorder="1"/>
    <xf numFmtId="4" fontId="7" fillId="0" borderId="48" xfId="0" applyNumberFormat="1" applyFont="1" applyBorder="1"/>
    <xf numFmtId="4" fontId="7" fillId="0" borderId="47" xfId="0" applyNumberFormat="1" applyFont="1" applyBorder="1"/>
    <xf numFmtId="0" fontId="3" fillId="0" borderId="56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49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27" xfId="0" applyNumberFormat="1" applyBorder="1"/>
    <xf numFmtId="2" fontId="0" fillId="7" borderId="21" xfId="0" applyNumberFormat="1" applyFill="1" applyBorder="1"/>
    <xf numFmtId="2" fontId="0" fillId="7" borderId="28" xfId="0" applyNumberFormat="1" applyFill="1" applyBorder="1"/>
    <xf numFmtId="2" fontId="0" fillId="0" borderId="28" xfId="0" applyNumberFormat="1" applyBorder="1"/>
    <xf numFmtId="2" fontId="25" fillId="4" borderId="0" xfId="1" applyNumberFormat="1" applyFont="1" applyFill="1" applyAlignment="1">
      <alignment horizontal="right"/>
    </xf>
    <xf numFmtId="0" fontId="0" fillId="2" borderId="0" xfId="0" applyFill="1"/>
    <xf numFmtId="2" fontId="0" fillId="0" borderId="54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0" fontId="26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9" fillId="2" borderId="0" xfId="0" applyFont="1" applyFill="1"/>
    <xf numFmtId="0" fontId="14" fillId="2" borderId="0" xfId="0" applyFont="1" applyFill="1" applyBorder="1"/>
    <xf numFmtId="0" fontId="18" fillId="2" borderId="0" xfId="0" applyFont="1" applyFill="1"/>
    <xf numFmtId="0" fontId="12" fillId="2" borderId="0" xfId="0" applyFont="1" applyFill="1" applyBorder="1" applyAlignment="1">
      <alignment horizontal="center"/>
    </xf>
    <xf numFmtId="2" fontId="12" fillId="2" borderId="0" xfId="0" applyNumberFormat="1" applyFont="1" applyFill="1" applyBorder="1"/>
    <xf numFmtId="0" fontId="12" fillId="2" borderId="0" xfId="0" applyFont="1" applyFill="1" applyBorder="1"/>
    <xf numFmtId="164" fontId="9" fillId="5" borderId="38" xfId="0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27" fillId="6" borderId="0" xfId="0" applyFont="1" applyFill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9" borderId="30" xfId="0" applyFont="1" applyFill="1" applyBorder="1" applyAlignment="1">
      <alignment horizontal="center" wrapText="1"/>
    </xf>
    <xf numFmtId="0" fontId="2" fillId="9" borderId="31" xfId="0" applyFont="1" applyFill="1" applyBorder="1" applyAlignment="1">
      <alignment horizontal="center" wrapText="1"/>
    </xf>
    <xf numFmtId="0" fontId="2" fillId="9" borderId="3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19" fillId="2" borderId="30" xfId="0" applyFont="1" applyFill="1" applyBorder="1" applyAlignment="1" applyProtection="1">
      <alignment horizontal="center"/>
    </xf>
    <xf numFmtId="0" fontId="19" fillId="2" borderId="31" xfId="0" applyFont="1" applyFill="1" applyBorder="1" applyAlignment="1" applyProtection="1">
      <alignment horizontal="center"/>
    </xf>
    <xf numFmtId="0" fontId="19" fillId="2" borderId="32" xfId="0" applyFont="1" applyFill="1" applyBorder="1" applyAlignment="1" applyProtection="1">
      <alignment horizontal="center"/>
    </xf>
  </cellXfs>
  <cellStyles count="2">
    <cellStyle name="Navadno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CC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88</c:v>
                </c:pt>
                <c:pt idx="1">
                  <c:v>72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88</c:v>
                </c:pt>
                <c:pt idx="1">
                  <c:v>72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krivulje'!$Q$55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krivulje'!$Q$56:$Q$117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krivulje'!$O$55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krivulje'!$O$56:$O$117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krivulje'!$R$55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krivulje'!$R$56:$R$117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krivulje'!$P$55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krivulje'!$P$56:$P$117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krivulje'!$Q$55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krivulje'!$Q$56:$Q$117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krivulje'!$S$55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krivulje'!$S$56:$S$117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krivulje'!$Q$55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krivulje'!$Q$56:$Q$117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krivulje'!$O$55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krivulje'!$O$56:$O$117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krivulje'!$R$55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krivulje'!$R$56:$R$117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krivulje'!$P$55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krivulje'!$P$56:$P$117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krivulje'!$Q$55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krivulje'!$Q$56:$Q$117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krivulje'!$S$55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krivulje'!$N$56:$N$117</c:f>
              <c:numCache>
                <c:formatCode>General</c:formatCode>
                <c:ptCount val="61"/>
              </c:numCache>
            </c:numRef>
          </c:xVal>
          <c:yVal>
            <c:numRef>
              <c:f>'Regresijske krivulje'!$S$56:$S$117</c:f>
              <c:numCache>
                <c:formatCode>General</c:formatCode>
                <c:ptCount val="6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88</c:v>
                </c:pt>
                <c:pt idx="1">
                  <c:v>72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88</c:v>
                </c:pt>
                <c:pt idx="1">
                  <c:v>72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72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72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krivulje'!$C$55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krivulje'!$B$56:$B$107</c:f>
              <c:numCache>
                <c:formatCode>General</c:formatCode>
                <c:ptCount val="51"/>
              </c:numCache>
            </c:numRef>
          </c:xVal>
          <c:yVal>
            <c:numRef>
              <c:f>'Regresijske krivulje'!$C$56:$C$107</c:f>
              <c:numCache>
                <c:formatCode>General</c:formatCode>
                <c:ptCount val="5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krivulje'!$D$55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krivulje'!$B$56:$B$107</c:f>
              <c:numCache>
                <c:formatCode>General</c:formatCode>
                <c:ptCount val="51"/>
              </c:numCache>
            </c:numRef>
          </c:xVal>
          <c:yVal>
            <c:numRef>
              <c:f>'Regresijske krivulje'!$D$56:$D$107</c:f>
              <c:numCache>
                <c:formatCode>General</c:formatCode>
                <c:ptCount val="5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krivulje'!$C$55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krivulje'!$B$56:$B$71</c:f>
              <c:numCache>
                <c:formatCode>General</c:formatCode>
                <c:ptCount val="15"/>
              </c:numCache>
            </c:numRef>
          </c:xVal>
          <c:yVal>
            <c:numRef>
              <c:f>'Regresijske krivulje'!$C$56:$C$71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krivulje'!$I$55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krivulje'!$H$56:$H$107</c:f>
              <c:numCache>
                <c:formatCode>General</c:formatCode>
                <c:ptCount val="51"/>
              </c:numCache>
            </c:numRef>
          </c:xVal>
          <c:yVal>
            <c:numRef>
              <c:f>'Regresijske krivulje'!$I$56:$I$107</c:f>
              <c:numCache>
                <c:formatCode>General</c:formatCode>
                <c:ptCount val="5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krivulje'!$I$55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krivulje'!$H$56:$H$107</c:f>
              <c:numCache>
                <c:formatCode>General</c:formatCode>
                <c:ptCount val="51"/>
              </c:numCache>
            </c:numRef>
          </c:xVal>
          <c:yVal>
            <c:numRef>
              <c:f>'Regresijske krivulje'!$J$56:$J$107</c:f>
              <c:numCache>
                <c:formatCode>General</c:formatCode>
                <c:ptCount val="5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krivulje'!$I$55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krivulje'!$H$56:$H$71</c:f>
              <c:numCache>
                <c:formatCode>General</c:formatCode>
                <c:ptCount val="15"/>
              </c:numCache>
            </c:numRef>
          </c:xVal>
          <c:yVal>
            <c:numRef>
              <c:f>'Regresijske krivulje'!$I$56:$I$71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3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6</xdr:col>
      <xdr:colOff>258428</xdr:colOff>
      <xdr:row>52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37</xdr:row>
      <xdr:rowOff>164225</xdr:rowOff>
    </xdr:from>
    <xdr:to>
      <xdr:col>6</xdr:col>
      <xdr:colOff>26275</xdr:colOff>
      <xdr:row>45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37</xdr:row>
      <xdr:rowOff>0</xdr:rowOff>
    </xdr:from>
    <xdr:to>
      <xdr:col>13</xdr:col>
      <xdr:colOff>61974</xdr:colOff>
      <xdr:row>52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37</xdr:row>
      <xdr:rowOff>172640</xdr:rowOff>
    </xdr:from>
    <xdr:to>
      <xdr:col>12</xdr:col>
      <xdr:colOff>424313</xdr:colOff>
      <xdr:row>45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37</xdr:row>
      <xdr:rowOff>0</xdr:rowOff>
    </xdr:from>
    <xdr:to>
      <xdr:col>26</xdr:col>
      <xdr:colOff>0</xdr:colOff>
      <xdr:row>55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37</xdr:row>
      <xdr:rowOff>0</xdr:rowOff>
    </xdr:from>
    <xdr:to>
      <xdr:col>36</xdr:col>
      <xdr:colOff>0</xdr:colOff>
      <xdr:row>55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37</xdr:row>
      <xdr:rowOff>145679</xdr:rowOff>
    </xdr:from>
    <xdr:to>
      <xdr:col>25</xdr:col>
      <xdr:colOff>526677</xdr:colOff>
      <xdr:row>45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37</xdr:row>
      <xdr:rowOff>134470</xdr:rowOff>
    </xdr:from>
    <xdr:to>
      <xdr:col>35</xdr:col>
      <xdr:colOff>526678</xdr:colOff>
      <xdr:row>46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J21" sqref="J21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61</v>
      </c>
    </row>
    <row r="3" spans="1:16" ht="15.75" thickBot="1" x14ac:dyDescent="0.3"/>
    <row r="4" spans="1:16" ht="15" customHeight="1" x14ac:dyDescent="0.25">
      <c r="B4" s="93" t="s">
        <v>50</v>
      </c>
      <c r="C4" s="119" t="s">
        <v>0</v>
      </c>
      <c r="D4" s="120"/>
      <c r="E4" s="121"/>
      <c r="F4" s="122" t="s">
        <v>1</v>
      </c>
      <c r="G4" s="123"/>
      <c r="H4" s="124"/>
      <c r="I4" s="128" t="s">
        <v>2</v>
      </c>
      <c r="J4" s="129"/>
      <c r="K4" s="130"/>
      <c r="N4" s="32"/>
    </row>
    <row r="5" spans="1:16" ht="15.75" thickBot="1" x14ac:dyDescent="0.3">
      <c r="B5" s="87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88" t="s">
        <v>6</v>
      </c>
      <c r="O5" s="34"/>
      <c r="P5" s="34"/>
    </row>
    <row r="6" spans="1:16" ht="18.75" customHeight="1" x14ac:dyDescent="0.25">
      <c r="B6" s="3" t="s">
        <v>7</v>
      </c>
      <c r="C6" s="11">
        <v>101.5</v>
      </c>
      <c r="D6" s="11">
        <v>84.28</v>
      </c>
      <c r="E6" s="101">
        <v>77</v>
      </c>
      <c r="F6" s="83"/>
      <c r="G6" s="84"/>
      <c r="H6" s="84"/>
      <c r="I6" s="85">
        <f>C6</f>
        <v>101.5</v>
      </c>
      <c r="J6" s="86">
        <f t="shared" ref="I6:K8" si="0">D6</f>
        <v>84.28</v>
      </c>
      <c r="K6" s="89">
        <f t="shared" si="0"/>
        <v>77</v>
      </c>
    </row>
    <row r="7" spans="1:16" ht="18.75" customHeight="1" x14ac:dyDescent="0.25">
      <c r="B7" s="8" t="s">
        <v>8</v>
      </c>
      <c r="C7" s="11">
        <v>105</v>
      </c>
      <c r="D7" s="101">
        <v>77.313541666666666</v>
      </c>
      <c r="E7" s="101">
        <v>67.53</v>
      </c>
      <c r="F7" s="6"/>
      <c r="G7" s="7"/>
      <c r="H7" s="7"/>
      <c r="I7" s="22">
        <f t="shared" si="0"/>
        <v>105</v>
      </c>
      <c r="J7" s="23">
        <f t="shared" si="0"/>
        <v>77.313541666666666</v>
      </c>
      <c r="K7" s="90">
        <f t="shared" si="0"/>
        <v>67.53</v>
      </c>
    </row>
    <row r="8" spans="1:16" ht="18.75" customHeight="1" x14ac:dyDescent="0.25">
      <c r="B8" s="8" t="s">
        <v>9</v>
      </c>
      <c r="C8" s="102">
        <v>88</v>
      </c>
      <c r="D8" s="103">
        <v>72</v>
      </c>
      <c r="E8" s="103">
        <v>62</v>
      </c>
      <c r="F8" s="9"/>
      <c r="G8" s="10"/>
      <c r="H8" s="10"/>
      <c r="I8" s="22">
        <f t="shared" si="0"/>
        <v>88</v>
      </c>
      <c r="J8" s="23">
        <f t="shared" si="0"/>
        <v>72</v>
      </c>
      <c r="K8" s="90">
        <f t="shared" si="0"/>
        <v>62</v>
      </c>
    </row>
    <row r="9" spans="1:16" ht="18.75" customHeight="1" x14ac:dyDescent="0.25">
      <c r="B9" s="8" t="s">
        <v>10</v>
      </c>
      <c r="C9" s="134">
        <f>E8</f>
        <v>62</v>
      </c>
      <c r="D9" s="135"/>
      <c r="E9" s="136"/>
      <c r="F9" s="9"/>
      <c r="G9" s="10"/>
      <c r="H9" s="10"/>
      <c r="I9" s="131">
        <f>C9</f>
        <v>62</v>
      </c>
      <c r="J9" s="132"/>
      <c r="K9" s="133"/>
    </row>
    <row r="10" spans="1:16" ht="18.75" customHeight="1" x14ac:dyDescent="0.25">
      <c r="B10" s="8" t="s">
        <v>11</v>
      </c>
      <c r="C10" s="137">
        <v>154.25</v>
      </c>
      <c r="D10" s="138"/>
      <c r="E10" s="139"/>
      <c r="F10" s="9"/>
      <c r="G10" s="10"/>
      <c r="H10" s="10"/>
      <c r="I10" s="131">
        <f>C10</f>
        <v>154.25</v>
      </c>
      <c r="J10" s="132"/>
      <c r="K10" s="133"/>
    </row>
    <row r="11" spans="1:16" ht="18.75" customHeight="1" x14ac:dyDescent="0.25">
      <c r="B11" s="8" t="s">
        <v>12</v>
      </c>
      <c r="C11" s="102">
        <v>95.562000000000026</v>
      </c>
      <c r="D11" s="103">
        <v>88.028099999999995</v>
      </c>
      <c r="E11" s="103">
        <v>63.610799999999998</v>
      </c>
      <c r="F11" s="11">
        <v>74.52</v>
      </c>
      <c r="G11" s="5">
        <v>67.59</v>
      </c>
      <c r="H11" s="5">
        <v>88.74</v>
      </c>
      <c r="I11" s="22">
        <f>C11+F11</f>
        <v>170.08200000000002</v>
      </c>
      <c r="J11" s="23">
        <f>D11+G11</f>
        <v>155.6181</v>
      </c>
      <c r="K11" s="90">
        <f>E11+H11</f>
        <v>152.35079999999999</v>
      </c>
    </row>
    <row r="12" spans="1:16" ht="18.75" customHeight="1" x14ac:dyDescent="0.25">
      <c r="B12" s="8" t="s">
        <v>13</v>
      </c>
      <c r="C12" s="140"/>
      <c r="D12" s="142"/>
      <c r="E12" s="141"/>
      <c r="F12" s="140">
        <v>54.73</v>
      </c>
      <c r="G12" s="142"/>
      <c r="H12" s="141"/>
      <c r="I12" s="131">
        <f>F12</f>
        <v>54.73</v>
      </c>
      <c r="J12" s="132"/>
      <c r="K12" s="133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90">
        <f>E13+H13</f>
        <v>91.3</v>
      </c>
    </row>
    <row r="14" spans="1:16" ht="18.75" customHeight="1" x14ac:dyDescent="0.25">
      <c r="B14" s="8" t="s">
        <v>15</v>
      </c>
      <c r="C14" s="140">
        <v>105.07</v>
      </c>
      <c r="D14" s="141"/>
      <c r="E14" s="5">
        <v>80.430000000000007</v>
      </c>
      <c r="F14" s="6"/>
      <c r="G14" s="7"/>
      <c r="H14" s="7"/>
      <c r="I14" s="143">
        <f>C14</f>
        <v>105.07</v>
      </c>
      <c r="J14" s="144"/>
      <c r="K14" s="90">
        <f>E14</f>
        <v>80.430000000000007</v>
      </c>
    </row>
    <row r="15" spans="1:16" ht="18.75" customHeight="1" x14ac:dyDescent="0.25">
      <c r="B15" s="8" t="s">
        <v>16</v>
      </c>
      <c r="C15" s="4">
        <v>70.319999999999993</v>
      </c>
      <c r="D15" s="5">
        <v>60.77</v>
      </c>
      <c r="E15" s="5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90">
        <f t="shared" si="1"/>
        <v>53.7</v>
      </c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90">
        <f t="shared" si="1"/>
        <v>49.2</v>
      </c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91">
        <f>E17</f>
        <v>60.09</v>
      </c>
    </row>
    <row r="18" spans="2:15" ht="18.75" customHeight="1" thickBot="1" x14ac:dyDescent="0.3"/>
    <row r="19" spans="2:15" ht="18.75" customHeight="1" thickBot="1" x14ac:dyDescent="0.3">
      <c r="B19" s="92" t="s">
        <v>57</v>
      </c>
      <c r="C19" s="119" t="s">
        <v>0</v>
      </c>
      <c r="D19" s="120"/>
      <c r="E19" s="120"/>
      <c r="F19" s="121"/>
      <c r="G19" s="122" t="s">
        <v>1</v>
      </c>
      <c r="H19" s="123"/>
      <c r="I19" s="123"/>
      <c r="J19" s="124"/>
      <c r="K19" s="125" t="s">
        <v>2</v>
      </c>
      <c r="L19" s="126"/>
      <c r="M19" s="126"/>
      <c r="N19" s="127"/>
    </row>
    <row r="20" spans="2:15" ht="18.75" customHeight="1" thickBot="1" x14ac:dyDescent="0.3">
      <c r="B20" s="87" t="s">
        <v>3</v>
      </c>
      <c r="C20" s="17" t="s">
        <v>4</v>
      </c>
      <c r="D20" s="18" t="s">
        <v>5</v>
      </c>
      <c r="E20" s="18" t="s">
        <v>21</v>
      </c>
      <c r="F20" s="18" t="s">
        <v>56</v>
      </c>
      <c r="G20" s="17" t="s">
        <v>4</v>
      </c>
      <c r="H20" s="18" t="s">
        <v>5</v>
      </c>
      <c r="I20" s="18" t="s">
        <v>21</v>
      </c>
      <c r="J20" s="18" t="s">
        <v>56</v>
      </c>
      <c r="K20" s="17" t="s">
        <v>4</v>
      </c>
      <c r="L20" s="18" t="s">
        <v>5</v>
      </c>
      <c r="M20" s="18" t="s">
        <v>21</v>
      </c>
      <c r="N20" s="18" t="s">
        <v>56</v>
      </c>
    </row>
    <row r="21" spans="2:15" ht="18.75" customHeight="1" x14ac:dyDescent="0.25">
      <c r="B21" s="20" t="s">
        <v>48</v>
      </c>
      <c r="C21" s="95">
        <v>96.72</v>
      </c>
      <c r="D21" s="95">
        <v>56.77</v>
      </c>
      <c r="E21" s="95">
        <v>32.01</v>
      </c>
      <c r="F21" s="95">
        <v>26.45</v>
      </c>
      <c r="G21" s="95">
        <v>48.25</v>
      </c>
      <c r="H21" s="95">
        <v>47.26</v>
      </c>
      <c r="I21" s="95">
        <v>31.96</v>
      </c>
      <c r="J21" s="95">
        <v>28.05</v>
      </c>
      <c r="K21" s="26">
        <f t="shared" ref="K21:N22" si="2">C21+G21</f>
        <v>144.97</v>
      </c>
      <c r="L21" s="27">
        <f>D21+H21</f>
        <v>104.03</v>
      </c>
      <c r="M21" s="27">
        <f t="shared" si="2"/>
        <v>63.97</v>
      </c>
      <c r="N21" s="28">
        <f t="shared" si="2"/>
        <v>54.5</v>
      </c>
    </row>
    <row r="22" spans="2:15" ht="18.75" customHeight="1" thickBot="1" x14ac:dyDescent="0.3">
      <c r="B22" s="21" t="s">
        <v>49</v>
      </c>
      <c r="C22" s="96">
        <v>70.069999999999993</v>
      </c>
      <c r="D22" s="96">
        <v>36.89</v>
      </c>
      <c r="E22" s="96">
        <v>23.47</v>
      </c>
      <c r="F22" s="96">
        <v>18.48</v>
      </c>
      <c r="G22" s="94">
        <f>G21</f>
        <v>48.25</v>
      </c>
      <c r="H22" s="97">
        <f>H21</f>
        <v>47.26</v>
      </c>
      <c r="I22" s="97">
        <f>I21</f>
        <v>31.96</v>
      </c>
      <c r="J22" s="19">
        <f>J21</f>
        <v>28.05</v>
      </c>
      <c r="K22" s="29">
        <f t="shared" si="2"/>
        <v>118.32</v>
      </c>
      <c r="L22" s="30">
        <f>D22+H22</f>
        <v>84.15</v>
      </c>
      <c r="M22" s="30">
        <f t="shared" si="2"/>
        <v>55.43</v>
      </c>
      <c r="N22" s="31">
        <f t="shared" si="2"/>
        <v>46.53</v>
      </c>
    </row>
    <row r="23" spans="2:15" x14ac:dyDescent="0.25">
      <c r="C23" s="66"/>
      <c r="D23" s="66"/>
      <c r="E23" s="66"/>
      <c r="F23" s="66"/>
    </row>
    <row r="24" spans="2:15" x14ac:dyDescent="0.25">
      <c r="B24" s="52" t="s">
        <v>43</v>
      </c>
      <c r="C24" s="98">
        <v>48.04</v>
      </c>
      <c r="D24" s="53" t="s">
        <v>33</v>
      </c>
      <c r="E24" s="66"/>
      <c r="F24" s="66"/>
    </row>
    <row r="25" spans="2:15" ht="15.75" x14ac:dyDescent="0.25">
      <c r="B25" s="68" t="s">
        <v>50</v>
      </c>
      <c r="I25" s="68" t="s">
        <v>44</v>
      </c>
    </row>
    <row r="27" spans="2:15" ht="15.75" thickBot="1" x14ac:dyDescent="0.3">
      <c r="B27" s="54">
        <v>3</v>
      </c>
      <c r="N27">
        <v>2</v>
      </c>
    </row>
    <row r="28" spans="2:15" ht="15.75" thickBot="1" x14ac:dyDescent="0.3">
      <c r="C28" s="55"/>
      <c r="D28" s="63" t="s">
        <v>4</v>
      </c>
      <c r="E28" s="64" t="s">
        <v>5</v>
      </c>
      <c r="F28" s="65" t="s">
        <v>6</v>
      </c>
      <c r="K28" s="70"/>
      <c r="L28" s="69" t="s">
        <v>4</v>
      </c>
      <c r="M28" s="67" t="s">
        <v>5</v>
      </c>
      <c r="N28" s="81" t="s">
        <v>21</v>
      </c>
      <c r="O28" s="82" t="s">
        <v>56</v>
      </c>
    </row>
    <row r="29" spans="2:15" x14ac:dyDescent="0.25">
      <c r="C29" s="56" t="s">
        <v>25</v>
      </c>
      <c r="D29" s="58">
        <f ca="1">OFFSET(C$5,$B$27,0)</f>
        <v>88</v>
      </c>
      <c r="E29" s="59">
        <f ca="1">IF(OFFSET(D$5,$B$27,0)=0,D29,OFFSET(D$5,$B$27,0))</f>
        <v>72</v>
      </c>
      <c r="F29" s="100">
        <f ca="1">IF(OFFSET(E$5,$B$27,0)=0,E29,OFFSET(E$5,$B$27,0))</f>
        <v>62</v>
      </c>
      <c r="K29" s="57" t="s">
        <v>25</v>
      </c>
      <c r="L29" s="61">
        <f ca="1">OFFSET(C$20,$N$27,0)</f>
        <v>70.069999999999993</v>
      </c>
      <c r="M29" s="62">
        <f ca="1">OFFSET(D$20,$N$27,0)</f>
        <v>36.89</v>
      </c>
      <c r="N29" s="62">
        <f ca="1">OFFSET(E$20,$N$27,0)</f>
        <v>23.47</v>
      </c>
      <c r="O29" s="78">
        <f ca="1">OFFSET(F$20,$N$27,0)</f>
        <v>18.48</v>
      </c>
    </row>
    <row r="30" spans="2:15" ht="15.75" thickBot="1" x14ac:dyDescent="0.3">
      <c r="C30" s="56" t="s">
        <v>38</v>
      </c>
      <c r="D30" s="58">
        <f ca="1">OFFSET(F$5,$B$27,0)</f>
        <v>0</v>
      </c>
      <c r="E30" s="59">
        <f ca="1">OFFSET(G$5,$B$27,0)</f>
        <v>0</v>
      </c>
      <c r="F30" s="60">
        <f ca="1">OFFSET(H$5,$B$27,0)</f>
        <v>0</v>
      </c>
      <c r="K30" s="71" t="s">
        <v>38</v>
      </c>
      <c r="L30" s="72">
        <f ca="1">OFFSET(G$20,$N$27,0)</f>
        <v>48.25</v>
      </c>
      <c r="M30" s="73">
        <f ca="1">OFFSET(H$20,$N$27,0)</f>
        <v>47.26</v>
      </c>
      <c r="N30" s="73">
        <f ca="1">OFFSET(I$20,$N$27,0)</f>
        <v>31.96</v>
      </c>
      <c r="O30" s="79">
        <f ca="1">OFFSET(J$20,$N$27,0)</f>
        <v>28.05</v>
      </c>
    </row>
    <row r="31" spans="2:15" ht="15.75" thickBot="1" x14ac:dyDescent="0.3">
      <c r="C31" s="74" t="s">
        <v>32</v>
      </c>
      <c r="D31" s="75">
        <f ca="1">SUM(D29:D30)</f>
        <v>88</v>
      </c>
      <c r="E31" s="75">
        <f ca="1">SUM(E29:E30)</f>
        <v>72</v>
      </c>
      <c r="F31" s="80">
        <f ca="1">SUM(F29:F30)</f>
        <v>62</v>
      </c>
      <c r="K31" s="74" t="s">
        <v>32</v>
      </c>
      <c r="L31" s="75">
        <f ca="1">OFFSET(K$20,$N$27,0)</f>
        <v>118.32</v>
      </c>
      <c r="M31" s="76">
        <f ca="1">OFFSET(L$20,$N$27,0)</f>
        <v>84.15</v>
      </c>
      <c r="N31" s="76">
        <f ca="1">OFFSET(M$20,$N$27,0)</f>
        <v>55.43</v>
      </c>
      <c r="O31" s="77">
        <f ca="1">OFFSET(N$20,$N$27,0)</f>
        <v>46.53</v>
      </c>
    </row>
    <row r="33" spans="5:5" x14ac:dyDescent="0.25">
      <c r="E33" s="66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W506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49" ht="39" customHeight="1" x14ac:dyDescent="0.55000000000000004">
      <c r="A1" s="105" t="s">
        <v>64</v>
      </c>
      <c r="B1" s="99"/>
      <c r="C1" s="99"/>
      <c r="D1" s="99"/>
      <c r="E1" s="99"/>
      <c r="F1" s="99"/>
      <c r="G1" s="99"/>
      <c r="H1" s="99"/>
      <c r="I1" s="99"/>
      <c r="J1" s="99"/>
      <c r="K1" s="106"/>
      <c r="L1" s="107" t="s">
        <v>41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</row>
    <row r="2" spans="1:49" ht="22.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</row>
    <row r="3" spans="1:49" ht="18" x14ac:dyDescent="0.25">
      <c r="A3" s="108" t="s">
        <v>7</v>
      </c>
      <c r="B3" s="99"/>
      <c r="C3" s="99"/>
      <c r="D3" s="99"/>
      <c r="E3" s="99"/>
      <c r="F3" s="99"/>
      <c r="G3" s="108" t="s">
        <v>9</v>
      </c>
      <c r="H3" s="99"/>
      <c r="I3" s="99"/>
      <c r="J3" s="99"/>
      <c r="K3" s="99"/>
      <c r="L3" s="99"/>
      <c r="M3" s="108" t="s">
        <v>20</v>
      </c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</row>
    <row r="4" spans="1:49" ht="18.75" x14ac:dyDescent="0.3">
      <c r="A4" s="108"/>
      <c r="B4" s="99"/>
      <c r="C4" s="99"/>
      <c r="D4" s="99"/>
      <c r="E4" s="99"/>
      <c r="F4" s="99"/>
      <c r="G4" s="108"/>
      <c r="H4" s="99"/>
      <c r="I4" s="99"/>
      <c r="J4" s="99"/>
      <c r="K4" s="99"/>
      <c r="L4" s="99"/>
      <c r="M4" s="108"/>
      <c r="N4" s="109" t="s">
        <v>40</v>
      </c>
      <c r="O4" s="99"/>
      <c r="P4" s="99"/>
      <c r="Q4" s="99"/>
      <c r="R4" s="99"/>
      <c r="S4" s="108"/>
      <c r="T4" s="109" t="s">
        <v>19</v>
      </c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</row>
    <row r="5" spans="1:49" ht="25.5" customHeight="1" x14ac:dyDescent="0.25">
      <c r="A5" s="99"/>
      <c r="B5" s="35" t="s">
        <v>36</v>
      </c>
      <c r="C5" s="36"/>
      <c r="D5" s="37"/>
      <c r="E5" s="99"/>
      <c r="F5" s="99"/>
      <c r="G5" s="99"/>
      <c r="H5" s="35" t="s">
        <v>37</v>
      </c>
      <c r="I5" s="36"/>
      <c r="J5" s="37"/>
      <c r="K5" s="99"/>
      <c r="L5" s="99"/>
      <c r="M5" s="99"/>
      <c r="N5" s="35" t="s">
        <v>39</v>
      </c>
      <c r="O5" s="36"/>
      <c r="P5" s="37"/>
      <c r="Q5" s="99"/>
      <c r="R5" s="99"/>
      <c r="S5" s="99"/>
      <c r="T5" s="35" t="s">
        <v>39</v>
      </c>
      <c r="U5" s="36"/>
      <c r="V5" s="37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</row>
    <row r="6" spans="1:49" ht="33" customHeight="1" x14ac:dyDescent="0.45">
      <c r="A6" s="99"/>
      <c r="B6" s="44" t="s">
        <v>35</v>
      </c>
      <c r="C6" s="113">
        <v>1</v>
      </c>
      <c r="D6" s="45" t="s">
        <v>34</v>
      </c>
      <c r="E6" s="99"/>
      <c r="F6" s="99"/>
      <c r="G6" s="99"/>
      <c r="H6" s="44" t="s">
        <v>35</v>
      </c>
      <c r="I6" s="113">
        <v>1</v>
      </c>
      <c r="J6" s="45" t="s">
        <v>34</v>
      </c>
      <c r="K6" s="99"/>
      <c r="L6" s="99"/>
      <c r="M6" s="99"/>
      <c r="N6" s="44" t="s">
        <v>35</v>
      </c>
      <c r="O6" s="113">
        <v>1</v>
      </c>
      <c r="P6" s="45" t="s">
        <v>34</v>
      </c>
      <c r="Q6" s="99"/>
      <c r="R6" s="99"/>
      <c r="S6" s="99"/>
      <c r="T6" s="44" t="s">
        <v>35</v>
      </c>
      <c r="U6" s="113">
        <v>1</v>
      </c>
      <c r="V6" s="45" t="s">
        <v>34</v>
      </c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</row>
    <row r="7" spans="1:49" ht="33" customHeight="1" x14ac:dyDescent="0.35">
      <c r="A7" s="99"/>
      <c r="B7" s="38" t="s">
        <v>32</v>
      </c>
      <c r="C7" s="39">
        <f>ROUND(IF(C6&gt;0.049,C21*C6^C22,C30),2)</f>
        <v>80.73</v>
      </c>
      <c r="D7" s="40" t="s">
        <v>33</v>
      </c>
      <c r="E7" s="99"/>
      <c r="F7" s="99"/>
      <c r="G7" s="99"/>
      <c r="H7" s="38" t="s">
        <v>32</v>
      </c>
      <c r="I7" s="39">
        <f>ROUND(IF(I6&gt;0.011,I21*I6^I22,I30),2)</f>
        <v>66.52</v>
      </c>
      <c r="J7" s="40" t="s">
        <v>33</v>
      </c>
      <c r="K7" s="99"/>
      <c r="L7" s="99"/>
      <c r="M7" s="99"/>
      <c r="N7" s="46" t="s">
        <v>25</v>
      </c>
      <c r="O7" s="47">
        <f>ROUND(IF(O6&gt;0.005,O21*O6^O22,O30),2)</f>
        <v>38.97</v>
      </c>
      <c r="P7" s="48" t="s">
        <v>33</v>
      </c>
      <c r="Q7" s="99"/>
      <c r="R7" s="99"/>
      <c r="S7" s="99"/>
      <c r="T7" s="46" t="s">
        <v>25</v>
      </c>
      <c r="U7" s="47">
        <f>ROUND(IF(U6&gt;0.005,U21*U6^U22,U30),2)</f>
        <v>27.96</v>
      </c>
      <c r="V7" s="48" t="s">
        <v>33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</row>
    <row r="8" spans="1:49" ht="21.75" thickBot="1" x14ac:dyDescent="0.4">
      <c r="A8" s="104"/>
      <c r="B8" s="104" t="s">
        <v>42</v>
      </c>
      <c r="C8" s="104">
        <f>C7-RSEE_razredi!$C$24</f>
        <v>32.690000000000005</v>
      </c>
      <c r="D8" s="104" t="s">
        <v>33</v>
      </c>
      <c r="E8" s="104"/>
      <c r="F8" s="104"/>
      <c r="G8" s="104"/>
      <c r="H8" s="104" t="s">
        <v>42</v>
      </c>
      <c r="I8" s="104">
        <f>I7-RSEE_razredi!$C$24</f>
        <v>18.479999999999997</v>
      </c>
      <c r="J8" s="104" t="s">
        <v>33</v>
      </c>
      <c r="K8" s="104"/>
      <c r="L8" s="99"/>
      <c r="M8" s="99"/>
      <c r="N8" s="49" t="s">
        <v>38</v>
      </c>
      <c r="O8" s="50">
        <f>ROUND(IF(O6&gt;0.005,P21*O6^P22,O39),2)</f>
        <v>33.6</v>
      </c>
      <c r="P8" s="51" t="s">
        <v>33</v>
      </c>
      <c r="Q8" s="99"/>
      <c r="R8" s="99"/>
      <c r="S8" s="99"/>
      <c r="T8" s="49" t="s">
        <v>38</v>
      </c>
      <c r="U8" s="50">
        <f>ROUND(IF(U6&gt;0.005,V21*U6^V22,U39),2)</f>
        <v>33.6</v>
      </c>
      <c r="V8" s="51" t="s">
        <v>33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</row>
    <row r="9" spans="1:49" ht="23.25" x14ac:dyDescent="0.3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99"/>
      <c r="M9" s="99"/>
      <c r="N9" s="41" t="s">
        <v>32</v>
      </c>
      <c r="O9" s="42">
        <f>SUM(O7:O8)</f>
        <v>72.569999999999993</v>
      </c>
      <c r="P9" s="43" t="s">
        <v>33</v>
      </c>
      <c r="Q9" s="99"/>
      <c r="R9" s="99"/>
      <c r="S9" s="99"/>
      <c r="T9" s="41" t="s">
        <v>32</v>
      </c>
      <c r="U9" s="42">
        <f>SUM(U7:U8)</f>
        <v>61.56</v>
      </c>
      <c r="V9" s="43" t="s">
        <v>33</v>
      </c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</row>
    <row r="10" spans="1:49" ht="23.25" x14ac:dyDescent="0.3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99"/>
      <c r="M10" s="99"/>
      <c r="N10" s="110"/>
      <c r="O10" s="111"/>
      <c r="P10" s="112"/>
      <c r="Q10" s="99"/>
      <c r="R10" s="99"/>
      <c r="S10" s="99"/>
      <c r="T10" s="110"/>
      <c r="U10" s="111"/>
      <c r="V10" s="112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</row>
    <row r="11" spans="1:49" ht="24" thickBot="1" x14ac:dyDescent="0.4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99"/>
      <c r="M11" s="99"/>
      <c r="N11" s="110"/>
      <c r="O11" s="111"/>
      <c r="P11" s="112"/>
      <c r="Q11" s="99"/>
      <c r="R11" s="99"/>
      <c r="S11" s="99"/>
      <c r="T11" s="110"/>
      <c r="U11" s="111"/>
      <c r="V11" s="112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ht="29.25" thickBot="1" x14ac:dyDescent="0.5">
      <c r="A12" s="104"/>
      <c r="B12" s="104"/>
      <c r="C12" s="104"/>
      <c r="D12" s="145" t="s">
        <v>62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7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</row>
    <row r="13" spans="1:49" s="115" customFormat="1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</row>
    <row r="14" spans="1:49" s="115" customFormat="1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</row>
    <row r="15" spans="1:49" s="115" customFormat="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</row>
    <row r="16" spans="1:49" s="115" customFormat="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</row>
    <row r="17" spans="1:49" s="115" customForma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</row>
    <row r="18" spans="1:49" s="115" customFormat="1" hidden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 t="s">
        <v>42</v>
      </c>
      <c r="O18" s="114">
        <f>O9-RSEE_razredi!$C$24</f>
        <v>24.529999999999994</v>
      </c>
      <c r="P18" s="114" t="s">
        <v>33</v>
      </c>
      <c r="Q18" s="114"/>
      <c r="R18" s="114"/>
      <c r="S18" s="114"/>
      <c r="T18" s="114" t="s">
        <v>42</v>
      </c>
      <c r="U18" s="114">
        <f>U9-RSEE_razredi!$C$24</f>
        <v>13.520000000000003</v>
      </c>
      <c r="V18" s="114" t="s">
        <v>33</v>
      </c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</row>
    <row r="19" spans="1:49" s="115" customFormat="1" hidden="1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</row>
    <row r="20" spans="1:49" s="115" customFormat="1" hidden="1" x14ac:dyDescent="0.25">
      <c r="A20" s="114"/>
      <c r="B20" s="114"/>
      <c r="C20" s="114" t="s">
        <v>25</v>
      </c>
      <c r="D20" s="114"/>
      <c r="E20" s="114"/>
      <c r="F20" s="114"/>
      <c r="G20" s="114"/>
      <c r="H20" s="114"/>
      <c r="I20" s="114" t="s">
        <v>25</v>
      </c>
      <c r="J20" s="114"/>
      <c r="K20" s="114"/>
      <c r="L20" s="114"/>
      <c r="M20" s="114"/>
      <c r="N20" s="114"/>
      <c r="O20" s="114" t="s">
        <v>25</v>
      </c>
      <c r="P20" s="114" t="s">
        <v>38</v>
      </c>
      <c r="Q20" s="114"/>
      <c r="R20" s="114"/>
      <c r="S20" s="114"/>
      <c r="T20" s="114"/>
      <c r="U20" s="114" t="s">
        <v>25</v>
      </c>
      <c r="V20" s="114" t="s">
        <v>38</v>
      </c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</row>
    <row r="21" spans="1:49" s="115" customFormat="1" hidden="1" x14ac:dyDescent="0.25">
      <c r="A21" s="114"/>
      <c r="B21" s="114" t="s">
        <v>22</v>
      </c>
      <c r="C21" s="114">
        <f>ROUND(EXP((1/E28)*SUM(C32:E32)-(C22/E28)*SUM(C31:E31)),3)</f>
        <v>80.73</v>
      </c>
      <c r="D21" s="114"/>
      <c r="E21" s="114"/>
      <c r="F21" s="114"/>
      <c r="G21" s="114"/>
      <c r="H21" s="114" t="s">
        <v>22</v>
      </c>
      <c r="I21" s="114">
        <f>ROUND(EXP((1/K28)*SUM(I32:K32)-(I22/K28)*SUM(I31:K31)),3)</f>
        <v>66.52</v>
      </c>
      <c r="J21" s="114"/>
      <c r="K21" s="114"/>
      <c r="L21" s="114"/>
      <c r="M21" s="114"/>
      <c r="N21" s="114" t="s">
        <v>22</v>
      </c>
      <c r="O21" s="114">
        <f>ROUND(EXP((1/Q28)*SUM(O32:Q32)-(O22/Q28)*SUM(O31:Q31)),3)</f>
        <v>38.973999999999997</v>
      </c>
      <c r="P21" s="114">
        <f>ROUND(EXP((1/Q37)*SUM(O41:Q41)-(P22/Q37)*SUM(O40:Q40)),3)</f>
        <v>33.603999999999999</v>
      </c>
      <c r="Q21" s="114"/>
      <c r="R21" s="114"/>
      <c r="S21" s="114"/>
      <c r="T21" s="114" t="s">
        <v>22</v>
      </c>
      <c r="U21" s="114">
        <f>ROUND(EXP((1/W28)*SUM(U32:W32)-(U22/W28)*SUM(U31:W31)),3)</f>
        <v>27.954999999999998</v>
      </c>
      <c r="V21" s="114">
        <f>P21</f>
        <v>33.603999999999999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</row>
    <row r="22" spans="1:49" s="115" customFormat="1" hidden="1" x14ac:dyDescent="0.25">
      <c r="A22" s="114"/>
      <c r="B22" s="114" t="s">
        <v>23</v>
      </c>
      <c r="C22" s="114">
        <f>ROUND((SUM(C33:E33)-(1/E28)*SUM(C31:E31)*SUM(C32:E32))/(SUM(C34:E34)-(1/E28)*SUM(C31:E31)^2),3)</f>
        <v>-7.4999999999999997E-2</v>
      </c>
      <c r="D22" s="114"/>
      <c r="E22" s="114"/>
      <c r="F22" s="114"/>
      <c r="G22" s="114"/>
      <c r="H22" s="114" t="s">
        <v>23</v>
      </c>
      <c r="I22" s="114">
        <f>ROUND((SUM(I33:K33)-(1/K28)*SUM(I31:K31)*SUM(I32:K32))/(SUM(I34:K34)-(1/K28)*SUM(I31:K31)^2),3)</f>
        <v>-6.4000000000000001E-2</v>
      </c>
      <c r="J22" s="114"/>
      <c r="K22" s="114"/>
      <c r="L22" s="114"/>
      <c r="M22" s="114"/>
      <c r="N22" s="114" t="s">
        <v>23</v>
      </c>
      <c r="O22" s="114">
        <f>ROUND((SUM(O33:Q33)-(1/Q28)*SUM(O31:Q31)*SUM(O32:Q32))/(SUM(O34:Q34)-(1/Q28)*SUM(O31:Q31)^2),3)</f>
        <v>-0.17100000000000001</v>
      </c>
      <c r="P22" s="114">
        <f>ROUND((SUM(O42:Q42)-(1/Q37)*SUM(O40:Q40)*SUM(O41:Q41))/(SUM(O43:Q43)-(1/Q37)*SUM(O40:Q40)^2),3)</f>
        <v>-6.9000000000000006E-2</v>
      </c>
      <c r="Q22" s="114"/>
      <c r="R22" s="114"/>
      <c r="S22" s="114"/>
      <c r="T22" s="114" t="s">
        <v>23</v>
      </c>
      <c r="U22" s="114">
        <f>ROUND((SUM(U33:W33)-(1/W28)*SUM(U31:W31)*SUM(U32:W32))/(SUM(U34:W34)-(1/W28)*SUM(U31:W31)^2),3)</f>
        <v>-0.17399999999999999</v>
      </c>
      <c r="V22" s="114">
        <f>P22</f>
        <v>-6.9000000000000006E-2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</row>
    <row r="23" spans="1:49" s="115" customFormat="1" hidden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</row>
    <row r="24" spans="1:49" s="115" customFormat="1" hidden="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</row>
    <row r="25" spans="1:49" s="115" customFormat="1" hidden="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</row>
    <row r="26" spans="1:49" s="115" customFormat="1" hidden="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</row>
    <row r="27" spans="1:49" s="116" customFormat="1" ht="15.75" hidden="1" x14ac:dyDescent="0.25">
      <c r="A27" s="114" t="s">
        <v>24</v>
      </c>
      <c r="B27" s="114"/>
      <c r="C27" s="114"/>
      <c r="D27" s="114"/>
      <c r="E27" s="114"/>
      <c r="F27" s="114"/>
      <c r="G27" s="114" t="s">
        <v>24</v>
      </c>
      <c r="H27" s="114"/>
      <c r="I27" s="114"/>
      <c r="J27" s="114"/>
      <c r="K27" s="114"/>
      <c r="L27" s="114"/>
      <c r="M27" s="114" t="s">
        <v>24</v>
      </c>
      <c r="N27" s="114"/>
      <c r="O27" s="114"/>
      <c r="P27" s="114"/>
      <c r="Q27" s="114"/>
      <c r="R27" s="114"/>
      <c r="S27" s="114" t="s">
        <v>24</v>
      </c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</row>
    <row r="28" spans="1:49" s="115" customFormat="1" hidden="1" x14ac:dyDescent="0.25">
      <c r="A28" s="114"/>
      <c r="B28" s="114" t="s">
        <v>25</v>
      </c>
      <c r="C28" s="114">
        <v>1</v>
      </c>
      <c r="D28" s="114">
        <v>2</v>
      </c>
      <c r="E28" s="114">
        <v>3</v>
      </c>
      <c r="F28" s="114"/>
      <c r="G28" s="114"/>
      <c r="H28" s="114" t="s">
        <v>25</v>
      </c>
      <c r="I28" s="114">
        <v>1</v>
      </c>
      <c r="J28" s="114">
        <v>2</v>
      </c>
      <c r="K28" s="114">
        <v>3</v>
      </c>
      <c r="L28" s="114"/>
      <c r="M28" s="114"/>
      <c r="N28" s="114" t="s">
        <v>25</v>
      </c>
      <c r="O28" s="114">
        <v>1</v>
      </c>
      <c r="P28" s="114">
        <v>2</v>
      </c>
      <c r="Q28" s="114">
        <v>3</v>
      </c>
      <c r="R28" s="114"/>
      <c r="S28" s="114"/>
      <c r="T28" s="114" t="s">
        <v>25</v>
      </c>
      <c r="U28" s="114">
        <v>1</v>
      </c>
      <c r="V28" s="114">
        <v>2</v>
      </c>
      <c r="W28" s="114">
        <v>3</v>
      </c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</row>
    <row r="29" spans="1:49" s="115" customFormat="1" ht="18" hidden="1" x14ac:dyDescent="0.35">
      <c r="A29" s="114" t="s">
        <v>63</v>
      </c>
      <c r="B29" s="114" t="s">
        <v>26</v>
      </c>
      <c r="C29" s="114">
        <v>0.05</v>
      </c>
      <c r="D29" s="114">
        <v>0.5</v>
      </c>
      <c r="E29" s="114">
        <v>2</v>
      </c>
      <c r="F29" s="114"/>
      <c r="G29" s="114" t="s">
        <v>63</v>
      </c>
      <c r="H29" s="114" t="s">
        <v>26</v>
      </c>
      <c r="I29" s="114">
        <v>1.0999999999999999E-2</v>
      </c>
      <c r="J29" s="114">
        <v>0.5</v>
      </c>
      <c r="K29" s="114">
        <v>2</v>
      </c>
      <c r="L29" s="114"/>
      <c r="M29" s="114" t="s">
        <v>63</v>
      </c>
      <c r="N29" s="114" t="s">
        <v>26</v>
      </c>
      <c r="O29" s="114">
        <v>5.0000000000000001E-3</v>
      </c>
      <c r="P29" s="114">
        <v>3</v>
      </c>
      <c r="Q29" s="114">
        <v>10</v>
      </c>
      <c r="R29" s="114"/>
      <c r="S29" s="114" t="s">
        <v>63</v>
      </c>
      <c r="T29" s="114" t="s">
        <v>26</v>
      </c>
      <c r="U29" s="114">
        <v>5.0000000000000001E-3</v>
      </c>
      <c r="V29" s="114">
        <v>3</v>
      </c>
      <c r="W29" s="114">
        <v>10</v>
      </c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</row>
    <row r="30" spans="1:49" s="115" customFormat="1" hidden="1" x14ac:dyDescent="0.25">
      <c r="A30" s="114" t="s">
        <v>25</v>
      </c>
      <c r="B30" s="114" t="s">
        <v>27</v>
      </c>
      <c r="C30" s="114">
        <f>RSEE_razredi!C6</f>
        <v>101.5</v>
      </c>
      <c r="D30" s="114">
        <f>RSEE_razredi!D6</f>
        <v>84.28</v>
      </c>
      <c r="E30" s="114">
        <f>RSEE_razredi!E6</f>
        <v>77</v>
      </c>
      <c r="F30" s="114"/>
      <c r="G30" s="114" t="s">
        <v>25</v>
      </c>
      <c r="H30" s="114" t="s">
        <v>27</v>
      </c>
      <c r="I30" s="114">
        <f>RSEE_razredi!C8</f>
        <v>88</v>
      </c>
      <c r="J30" s="114">
        <f>RSEE_razredi!D8</f>
        <v>72</v>
      </c>
      <c r="K30" s="114">
        <f>RSEE_razredi!E8</f>
        <v>62</v>
      </c>
      <c r="L30" s="114"/>
      <c r="M30" s="114" t="s">
        <v>25</v>
      </c>
      <c r="N30" s="114" t="s">
        <v>27</v>
      </c>
      <c r="O30" s="114">
        <f>RSEE_razredi!C21</f>
        <v>96.72</v>
      </c>
      <c r="P30" s="114">
        <f>RSEE_razredi!E21</f>
        <v>32.01</v>
      </c>
      <c r="Q30" s="114">
        <f>RSEE_razredi!F21</f>
        <v>26.45</v>
      </c>
      <c r="R30" s="114"/>
      <c r="S30" s="114" t="s">
        <v>25</v>
      </c>
      <c r="T30" s="114" t="s">
        <v>27</v>
      </c>
      <c r="U30" s="114">
        <f>RSEE_razredi!C22</f>
        <v>70.069999999999993</v>
      </c>
      <c r="V30" s="114">
        <f>RSEE_razredi!E22</f>
        <v>23.47</v>
      </c>
      <c r="W30" s="114">
        <f>RSEE_razredi!F22</f>
        <v>18.48</v>
      </c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</row>
    <row r="31" spans="1:49" s="115" customFormat="1" hidden="1" x14ac:dyDescent="0.25">
      <c r="A31" s="114"/>
      <c r="B31" s="114" t="s">
        <v>28</v>
      </c>
      <c r="C31" s="114">
        <f t="shared" ref="C31:E32" si="0">LN(C29)</f>
        <v>-2.9957322735539909</v>
      </c>
      <c r="D31" s="114">
        <f t="shared" si="0"/>
        <v>-0.69314718055994529</v>
      </c>
      <c r="E31" s="114">
        <f t="shared" si="0"/>
        <v>0.69314718055994529</v>
      </c>
      <c r="F31" s="114"/>
      <c r="G31" s="114"/>
      <c r="H31" s="114" t="s">
        <v>28</v>
      </c>
      <c r="I31" s="114">
        <f t="shared" ref="I31:K32" si="1">LN(I29)</f>
        <v>-4.5098600061837661</v>
      </c>
      <c r="J31" s="114">
        <f t="shared" si="1"/>
        <v>-0.69314718055994529</v>
      </c>
      <c r="K31" s="114">
        <f t="shared" si="1"/>
        <v>0.69314718055994529</v>
      </c>
      <c r="L31" s="114"/>
      <c r="M31" s="114"/>
      <c r="N31" s="114" t="s">
        <v>28</v>
      </c>
      <c r="O31" s="114">
        <f t="shared" ref="O31:Q32" si="2">LN(O29)</f>
        <v>-5.2983173665480363</v>
      </c>
      <c r="P31" s="114">
        <f t="shared" si="2"/>
        <v>1.0986122886681098</v>
      </c>
      <c r="Q31" s="114">
        <f t="shared" si="2"/>
        <v>2.3025850929940459</v>
      </c>
      <c r="R31" s="114"/>
      <c r="S31" s="114"/>
      <c r="T31" s="114" t="s">
        <v>28</v>
      </c>
      <c r="U31" s="114">
        <f t="shared" ref="U31:W32" si="3">LN(U29)</f>
        <v>-5.2983173665480363</v>
      </c>
      <c r="V31" s="114">
        <f t="shared" si="3"/>
        <v>1.0986122886681098</v>
      </c>
      <c r="W31" s="114">
        <f t="shared" si="3"/>
        <v>2.3025850929940459</v>
      </c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</row>
    <row r="32" spans="1:49" s="115" customFormat="1" hidden="1" x14ac:dyDescent="0.25">
      <c r="A32" s="114"/>
      <c r="B32" s="114" t="s">
        <v>29</v>
      </c>
      <c r="C32" s="114">
        <f t="shared" si="0"/>
        <v>4.6200587984818418</v>
      </c>
      <c r="D32" s="114">
        <f t="shared" si="0"/>
        <v>4.4341445889359887</v>
      </c>
      <c r="E32" s="114">
        <f t="shared" si="0"/>
        <v>4.3438054218536841</v>
      </c>
      <c r="F32" s="114"/>
      <c r="G32" s="114"/>
      <c r="H32" s="114" t="s">
        <v>29</v>
      </c>
      <c r="I32" s="114">
        <f t="shared" si="1"/>
        <v>4.4773368144782069</v>
      </c>
      <c r="J32" s="114">
        <f t="shared" si="1"/>
        <v>4.2766661190160553</v>
      </c>
      <c r="K32" s="114">
        <f t="shared" si="1"/>
        <v>4.1271343850450917</v>
      </c>
      <c r="L32" s="114"/>
      <c r="M32" s="114"/>
      <c r="N32" s="114" t="s">
        <v>29</v>
      </c>
      <c r="O32" s="114">
        <f t="shared" si="2"/>
        <v>4.571820206306537</v>
      </c>
      <c r="P32" s="114">
        <f t="shared" si="2"/>
        <v>3.4660483539817717</v>
      </c>
      <c r="Q32" s="114">
        <f t="shared" si="2"/>
        <v>3.2752561583043085</v>
      </c>
      <c r="R32" s="114"/>
      <c r="S32" s="114"/>
      <c r="T32" s="114" t="s">
        <v>29</v>
      </c>
      <c r="U32" s="114">
        <f t="shared" si="3"/>
        <v>4.2494947423824421</v>
      </c>
      <c r="V32" s="114">
        <f t="shared" si="3"/>
        <v>3.1557230098629323</v>
      </c>
      <c r="W32" s="114">
        <f t="shared" si="3"/>
        <v>2.9166890662135381</v>
      </c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</row>
    <row r="33" spans="1:44" s="115" customFormat="1" hidden="1" x14ac:dyDescent="0.25">
      <c r="A33" s="114"/>
      <c r="B33" s="114" t="s">
        <v>30</v>
      </c>
      <c r="C33" s="114">
        <f>C32*C31</f>
        <v>-13.840459248329127</v>
      </c>
      <c r="D33" s="114">
        <f>D32*D31</f>
        <v>-3.073514820016118</v>
      </c>
      <c r="E33" s="114">
        <f>E32*E31</f>
        <v>3.010896481058885</v>
      </c>
      <c r="F33" s="114"/>
      <c r="G33" s="114"/>
      <c r="H33" s="114" t="s">
        <v>30</v>
      </c>
      <c r="I33" s="114">
        <f>I32*I31</f>
        <v>-20.192162233829489</v>
      </c>
      <c r="J33" s="114">
        <f>J32*J31</f>
        <v>-2.964359062592222</v>
      </c>
      <c r="K33" s="114">
        <f>K32*K31</f>
        <v>2.8607115627860087</v>
      </c>
      <c r="L33" s="114"/>
      <c r="M33" s="114"/>
      <c r="N33" s="114" t="s">
        <v>30</v>
      </c>
      <c r="O33" s="114">
        <f>O32*O31</f>
        <v>-24.22295439580915</v>
      </c>
      <c r="P33" s="114">
        <f>P32*P31</f>
        <v>3.8078433148022488</v>
      </c>
      <c r="Q33" s="114">
        <f>Q32*Q31</f>
        <v>7.5415560058484479</v>
      </c>
      <c r="R33" s="114"/>
      <c r="S33" s="114"/>
      <c r="T33" s="114" t="s">
        <v>30</v>
      </c>
      <c r="U33" s="114">
        <f>U32*U31</f>
        <v>-22.515171792619466</v>
      </c>
      <c r="V33" s="114">
        <f>V32*V31</f>
        <v>3.4669160782681319</v>
      </c>
      <c r="W33" s="114">
        <f>W32*W31</f>
        <v>6.7159247647620166</v>
      </c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</row>
    <row r="34" spans="1:44" s="115" customFormat="1" hidden="1" x14ac:dyDescent="0.25">
      <c r="A34" s="114"/>
      <c r="B34" s="114" t="s">
        <v>31</v>
      </c>
      <c r="C34" s="114">
        <f t="shared" ref="C34:E35" si="4">C31*C31</f>
        <v>8.9744118548129634</v>
      </c>
      <c r="D34" s="114">
        <f t="shared" si="4"/>
        <v>0.48045301391820139</v>
      </c>
      <c r="E34" s="114">
        <f t="shared" si="4"/>
        <v>0.48045301391820139</v>
      </c>
      <c r="F34" s="114"/>
      <c r="G34" s="114"/>
      <c r="H34" s="114" t="s">
        <v>31</v>
      </c>
      <c r="I34" s="114">
        <f t="shared" ref="I34:K35" si="5">I31*I31</f>
        <v>20.338837275375838</v>
      </c>
      <c r="J34" s="114">
        <f t="shared" si="5"/>
        <v>0.48045301391820139</v>
      </c>
      <c r="K34" s="114">
        <f t="shared" si="5"/>
        <v>0.48045301391820139</v>
      </c>
      <c r="L34" s="114"/>
      <c r="M34" s="114"/>
      <c r="N34" s="114" t="s">
        <v>31</v>
      </c>
      <c r="O34" s="114">
        <f t="shared" ref="O34:Q35" si="6">O31*O31</f>
        <v>28.072166916664518</v>
      </c>
      <c r="P34" s="114">
        <f t="shared" si="6"/>
        <v>1.2069489608125821</v>
      </c>
      <c r="Q34" s="114">
        <f t="shared" si="6"/>
        <v>5.3018981104783993</v>
      </c>
      <c r="R34" s="114"/>
      <c r="S34" s="114"/>
      <c r="T34" s="114" t="s">
        <v>31</v>
      </c>
      <c r="U34" s="114">
        <f t="shared" ref="U34:W35" si="7">U31*U31</f>
        <v>28.072166916664518</v>
      </c>
      <c r="V34" s="114">
        <f t="shared" si="7"/>
        <v>1.2069489608125821</v>
      </c>
      <c r="W34" s="114">
        <f t="shared" si="7"/>
        <v>5.3018981104783993</v>
      </c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</row>
    <row r="35" spans="1:44" s="115" customFormat="1" hidden="1" x14ac:dyDescent="0.25">
      <c r="A35" s="114"/>
      <c r="B35" s="114" t="s">
        <v>31</v>
      </c>
      <c r="C35" s="114">
        <f t="shared" si="4"/>
        <v>21.344943301429478</v>
      </c>
      <c r="D35" s="114">
        <f t="shared" si="4"/>
        <v>19.66163823559031</v>
      </c>
      <c r="E35" s="114">
        <f t="shared" si="4"/>
        <v>18.868645542925464</v>
      </c>
      <c r="F35" s="114"/>
      <c r="G35" s="114"/>
      <c r="H35" s="114" t="s">
        <v>31</v>
      </c>
      <c r="I35" s="114">
        <f t="shared" si="5"/>
        <v>20.046544950281856</v>
      </c>
      <c r="J35" s="114">
        <f t="shared" si="5"/>
        <v>18.28987309353985</v>
      </c>
      <c r="K35" s="114">
        <f t="shared" si="5"/>
        <v>17.033238232221528</v>
      </c>
      <c r="L35" s="114"/>
      <c r="M35" s="114"/>
      <c r="N35" s="114" t="s">
        <v>31</v>
      </c>
      <c r="O35" s="114">
        <f t="shared" si="6"/>
        <v>20.901539998792746</v>
      </c>
      <c r="P35" s="114">
        <f t="shared" si="6"/>
        <v>12.01349119213975</v>
      </c>
      <c r="Q35" s="114">
        <f t="shared" si="6"/>
        <v>10.727302902510297</v>
      </c>
      <c r="R35" s="114"/>
      <c r="S35" s="114"/>
      <c r="T35" s="114" t="s">
        <v>31</v>
      </c>
      <c r="U35" s="114">
        <f t="shared" si="7"/>
        <v>18.058205565536017</v>
      </c>
      <c r="V35" s="114">
        <f t="shared" si="7"/>
        <v>9.9585877149783641</v>
      </c>
      <c r="W35" s="114">
        <f t="shared" si="7"/>
        <v>8.5070751089696</v>
      </c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</row>
    <row r="36" spans="1:44" s="115" customFormat="1" hidden="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</row>
    <row r="37" spans="1:44" s="117" customFormat="1" ht="18.75" hidden="1" x14ac:dyDescent="0.3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 t="s">
        <v>38</v>
      </c>
      <c r="O37" s="114">
        <v>1</v>
      </c>
      <c r="P37" s="114">
        <v>2</v>
      </c>
      <c r="Q37" s="114">
        <v>3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</row>
    <row r="38" spans="1:44" s="117" customFormat="1" ht="19.5" hidden="1" x14ac:dyDescent="0.3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 t="s">
        <v>63</v>
      </c>
      <c r="N38" s="114" t="s">
        <v>26</v>
      </c>
      <c r="O38" s="114">
        <v>5.0000000000000001E-3</v>
      </c>
      <c r="P38" s="114">
        <v>3</v>
      </c>
      <c r="Q38" s="114">
        <v>10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</row>
    <row r="39" spans="1:44" s="115" customFormat="1" hidden="1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 t="s">
        <v>38</v>
      </c>
      <c r="N39" s="114" t="s">
        <v>27</v>
      </c>
      <c r="O39" s="118">
        <f>RSEE_razredi!G21</f>
        <v>48.25</v>
      </c>
      <c r="P39" s="114">
        <f>RSEE_razredi!I21</f>
        <v>31.96</v>
      </c>
      <c r="Q39" s="114">
        <f>RSEE_razredi!J21</f>
        <v>28.05</v>
      </c>
      <c r="R39" s="114"/>
      <c r="S39" s="114"/>
      <c r="T39" s="114"/>
      <c r="U39" s="114">
        <f>O39</f>
        <v>48.25</v>
      </c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</row>
    <row r="40" spans="1:44" s="115" customFormat="1" hidden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 t="s">
        <v>28</v>
      </c>
      <c r="O40" s="114">
        <f t="shared" ref="O40:Q41" si="8">LN(O38)</f>
        <v>-5.2983173665480363</v>
      </c>
      <c r="P40" s="114">
        <f t="shared" si="8"/>
        <v>1.0986122886681098</v>
      </c>
      <c r="Q40" s="114">
        <f t="shared" si="8"/>
        <v>2.3025850929940459</v>
      </c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</row>
    <row r="41" spans="1:44" s="115" customFormat="1" hidden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 t="s">
        <v>29</v>
      </c>
      <c r="O41" s="114">
        <f t="shared" si="8"/>
        <v>3.8763958277849948</v>
      </c>
      <c r="P41" s="114">
        <f t="shared" si="8"/>
        <v>3.464485120898074</v>
      </c>
      <c r="Q41" s="114">
        <f t="shared" si="8"/>
        <v>3.3339886319687055</v>
      </c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</row>
    <row r="42" spans="1:44" s="115" customFormat="1" hidden="1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 t="s">
        <v>30</v>
      </c>
      <c r="O42" s="114">
        <f>O41*O40</f>
        <v>-20.53837533396759</v>
      </c>
      <c r="P42" s="114">
        <f>P41*P40</f>
        <v>3.8061259277264461</v>
      </c>
      <c r="Q42" s="114">
        <f>Q41*Q40</f>
        <v>7.6767925241827539</v>
      </c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</row>
    <row r="43" spans="1:44" s="115" customFormat="1" hidden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 t="s">
        <v>31</v>
      </c>
      <c r="O43" s="114">
        <f t="shared" ref="O43:Q44" si="9">O40*O40</f>
        <v>28.072166916664518</v>
      </c>
      <c r="P43" s="114">
        <f t="shared" si="9"/>
        <v>1.2069489608125821</v>
      </c>
      <c r="Q43" s="114">
        <f t="shared" si="9"/>
        <v>5.3018981104783993</v>
      </c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</row>
    <row r="44" spans="1:44" s="115" customFormat="1" hidden="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 t="s">
        <v>31</v>
      </c>
      <c r="O44" s="114">
        <f t="shared" si="9"/>
        <v>15.026444613668914</v>
      </c>
      <c r="P44" s="114">
        <f t="shared" si="9"/>
        <v>12.002657152924142</v>
      </c>
      <c r="Q44" s="114">
        <f t="shared" si="9"/>
        <v>11.115480198096561</v>
      </c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</row>
    <row r="45" spans="1:44" s="115" customFormat="1" hidden="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</row>
    <row r="46" spans="1:44" s="115" customFormat="1" hidden="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</row>
    <row r="47" spans="1:44" s="115" customFormat="1" hidden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</row>
    <row r="48" spans="1:44" s="115" customFormat="1" hidden="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</row>
    <row r="49" spans="1:44" s="115" customFormat="1" hidden="1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</row>
    <row r="50" spans="1:44" s="115" customFormat="1" hidden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</row>
    <row r="51" spans="1:44" s="115" customFormat="1" hidden="1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</row>
    <row r="52" spans="1:44" s="115" customFormat="1" hidden="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</row>
    <row r="53" spans="1:44" s="115" customFormat="1" hidden="1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</row>
    <row r="54" spans="1:44" s="115" customFormat="1" hidden="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</row>
    <row r="55" spans="1:44" s="115" customFormat="1" hidden="1" x14ac:dyDescent="0.25">
      <c r="A55" s="114"/>
      <c r="B55" s="114" t="s">
        <v>45</v>
      </c>
      <c r="C55" s="114" t="s">
        <v>46</v>
      </c>
      <c r="D55" s="114" t="s">
        <v>47</v>
      </c>
      <c r="E55" s="114"/>
      <c r="F55" s="114"/>
      <c r="G55" s="114"/>
      <c r="H55" s="114" t="s">
        <v>45</v>
      </c>
      <c r="I55" s="114" t="s">
        <v>46</v>
      </c>
      <c r="J55" s="114" t="s">
        <v>47</v>
      </c>
      <c r="K55" s="114"/>
      <c r="L55" s="114"/>
      <c r="M55" s="114"/>
      <c r="N55" s="114" t="s">
        <v>45</v>
      </c>
      <c r="O55" s="114" t="s">
        <v>51</v>
      </c>
      <c r="P55" s="114" t="s">
        <v>52</v>
      </c>
      <c r="Q55" s="114" t="s">
        <v>53</v>
      </c>
      <c r="R55" s="114" t="s">
        <v>55</v>
      </c>
      <c r="S55" s="114" t="s">
        <v>54</v>
      </c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 t="s">
        <v>58</v>
      </c>
      <c r="AM55" s="114" t="s">
        <v>59</v>
      </c>
      <c r="AN55" s="114" t="s">
        <v>60</v>
      </c>
      <c r="AO55" s="114"/>
      <c r="AP55" s="114"/>
      <c r="AQ55" s="114"/>
      <c r="AR55" s="114"/>
    </row>
    <row r="56" spans="1:44" s="115" customFormat="1" hidden="1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</row>
    <row r="57" spans="1:44" s="115" customFormat="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</row>
    <row r="58" spans="1:44" s="115" customFormat="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</row>
    <row r="59" spans="1:44" s="115" customFormat="1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</row>
    <row r="60" spans="1:44" s="115" customFormat="1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</row>
    <row r="61" spans="1:44" s="115" customFormat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</row>
    <row r="62" spans="1:44" s="115" customFormat="1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</row>
    <row r="63" spans="1:44" s="115" customFormat="1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</row>
    <row r="64" spans="1:44" s="115" customFormat="1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</row>
    <row r="65" spans="1:44" s="115" customFormat="1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</row>
    <row r="66" spans="1:44" s="115" customFormat="1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</row>
    <row r="67" spans="1:44" s="115" customFormat="1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</row>
    <row r="68" spans="1:44" s="115" customFormat="1" x14ac:dyDescent="0.2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</row>
    <row r="69" spans="1:44" s="115" customFormat="1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</row>
    <row r="70" spans="1:44" s="115" customFormat="1" x14ac:dyDescent="0.2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</row>
    <row r="71" spans="1:44" s="115" customFormat="1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</row>
    <row r="72" spans="1:44" s="115" customFormat="1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</row>
    <row r="73" spans="1:44" s="115" customFormat="1" x14ac:dyDescent="0.2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</row>
    <row r="74" spans="1:44" s="115" customFormat="1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</row>
    <row r="75" spans="1:44" s="115" customFormat="1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</row>
    <row r="76" spans="1:44" s="115" customFormat="1" x14ac:dyDescent="0.2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</row>
    <row r="77" spans="1:44" s="115" customFormat="1" x14ac:dyDescent="0.2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</row>
    <row r="78" spans="1:44" s="115" customFormat="1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</row>
    <row r="79" spans="1:44" s="115" customFormat="1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</row>
    <row r="80" spans="1:44" s="115" customFormat="1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</row>
    <row r="81" spans="1:44" s="115" customFormat="1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</row>
    <row r="82" spans="1:44" s="115" customFormat="1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</row>
    <row r="83" spans="1:44" s="115" customFormat="1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</row>
    <row r="84" spans="1:44" s="115" customFormat="1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</row>
    <row r="85" spans="1:44" s="115" customFormat="1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</row>
    <row r="86" spans="1:44" s="115" customFormat="1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</row>
    <row r="87" spans="1:44" s="115" customFormat="1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</row>
    <row r="88" spans="1:44" s="115" customFormat="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</row>
    <row r="89" spans="1:44" s="115" customFormat="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</row>
    <row r="90" spans="1:44" s="115" customFormat="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</row>
    <row r="91" spans="1:44" s="115" customFormat="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</row>
    <row r="92" spans="1:44" s="115" customFormat="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</row>
    <row r="93" spans="1:44" s="115" customFormat="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</row>
    <row r="94" spans="1:44" s="115" customFormat="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</row>
    <row r="95" spans="1:44" s="115" customFormat="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</row>
    <row r="96" spans="1:44" s="115" customFormat="1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</row>
    <row r="97" spans="1:44" s="115" customFormat="1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</row>
    <row r="98" spans="1:44" s="115" customFormat="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</row>
    <row r="99" spans="1:44" s="115" customFormat="1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</row>
    <row r="100" spans="1:44" s="115" customFormat="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</row>
    <row r="101" spans="1:44" s="115" customFormat="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</row>
    <row r="102" spans="1:44" s="115" customFormat="1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</row>
    <row r="103" spans="1:44" s="115" customFormat="1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</row>
    <row r="104" spans="1:44" s="115" customFormat="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</row>
    <row r="105" spans="1:44" s="115" customFormat="1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</row>
    <row r="106" spans="1:44" s="115" customFormat="1" x14ac:dyDescent="0.25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</row>
    <row r="107" spans="1:44" s="115" customFormat="1" x14ac:dyDescent="0.25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</row>
    <row r="108" spans="1:44" s="115" customFormat="1" x14ac:dyDescent="0.25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</row>
    <row r="109" spans="1:44" s="115" customFormat="1" x14ac:dyDescent="0.25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</row>
    <row r="110" spans="1:44" s="115" customFormat="1" x14ac:dyDescent="0.25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</row>
    <row r="111" spans="1:44" s="115" customFormat="1" x14ac:dyDescent="0.2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</row>
    <row r="112" spans="1:44" s="115" customFormat="1" x14ac:dyDescent="0.25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</row>
    <row r="113" spans="1:44" s="115" customFormat="1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</row>
    <row r="114" spans="1:44" s="115" customFormat="1" x14ac:dyDescent="0.25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</row>
    <row r="115" spans="1:44" s="115" customFormat="1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</row>
    <row r="116" spans="1:44" s="115" customFormat="1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</row>
    <row r="117" spans="1:44" s="115" customFormat="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</row>
    <row r="118" spans="1:44" s="115" customFormat="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</row>
    <row r="119" spans="1:44" s="115" customFormat="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</row>
    <row r="120" spans="1:44" s="115" customFormat="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</row>
    <row r="121" spans="1:44" s="115" customFormat="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</row>
    <row r="122" spans="1:44" s="115" customFormat="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</row>
    <row r="123" spans="1:44" s="115" customFormat="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</row>
    <row r="124" spans="1:44" s="115" customFormat="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</row>
    <row r="125" spans="1:44" s="115" customFormat="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</row>
    <row r="126" spans="1:44" x14ac:dyDescent="0.2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</row>
    <row r="127" spans="1:44" x14ac:dyDescent="0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</row>
    <row r="128" spans="1:44" x14ac:dyDescent="0.2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</row>
    <row r="129" spans="1:44" x14ac:dyDescent="0.2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</row>
    <row r="130" spans="1:44" x14ac:dyDescent="0.2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</row>
    <row r="131" spans="1:44" x14ac:dyDescent="0.2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</row>
    <row r="132" spans="1:44" x14ac:dyDescent="0.2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</row>
    <row r="133" spans="1:44" x14ac:dyDescent="0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</row>
    <row r="134" spans="1:44" x14ac:dyDescent="0.2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</row>
    <row r="135" spans="1:44" x14ac:dyDescent="0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</row>
    <row r="136" spans="1:44" x14ac:dyDescent="0.2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</row>
    <row r="137" spans="1:44" x14ac:dyDescent="0.2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</row>
    <row r="138" spans="1:44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</row>
    <row r="139" spans="1:44" x14ac:dyDescent="0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</row>
    <row r="140" spans="1:44" x14ac:dyDescent="0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</row>
    <row r="141" spans="1:44" x14ac:dyDescent="0.2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</row>
    <row r="142" spans="1:44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</row>
    <row r="143" spans="1:44" x14ac:dyDescent="0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</row>
    <row r="144" spans="1:44" x14ac:dyDescent="0.2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</row>
    <row r="145" spans="1:44" x14ac:dyDescent="0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</row>
    <row r="146" spans="1:44" x14ac:dyDescent="0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</row>
    <row r="147" spans="1:44" x14ac:dyDescent="0.2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</row>
    <row r="148" spans="1:44" x14ac:dyDescent="0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</row>
    <row r="149" spans="1:44" x14ac:dyDescent="0.2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</row>
    <row r="150" spans="1:44" x14ac:dyDescent="0.2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</row>
    <row r="151" spans="1:44" x14ac:dyDescent="0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</row>
    <row r="152" spans="1:44" x14ac:dyDescent="0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</row>
    <row r="153" spans="1:44" x14ac:dyDescent="0.2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</row>
    <row r="154" spans="1:44" x14ac:dyDescent="0.2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</row>
    <row r="155" spans="1:44" x14ac:dyDescent="0.2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</row>
    <row r="156" spans="1:44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</row>
    <row r="157" spans="1:44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</row>
    <row r="158" spans="1:44" x14ac:dyDescent="0.2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</row>
    <row r="159" spans="1:44" x14ac:dyDescent="0.2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</row>
    <row r="160" spans="1:44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</row>
    <row r="161" spans="1:44" x14ac:dyDescent="0.2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</row>
    <row r="162" spans="1:44" x14ac:dyDescent="0.2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</row>
    <row r="163" spans="1:44" x14ac:dyDescent="0.2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</row>
    <row r="164" spans="1:44" x14ac:dyDescent="0.25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</row>
    <row r="165" spans="1:44" x14ac:dyDescent="0.25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</row>
    <row r="166" spans="1:44" x14ac:dyDescent="0.25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</row>
    <row r="167" spans="1:44" x14ac:dyDescent="0.25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</row>
    <row r="168" spans="1:44" x14ac:dyDescent="0.25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</row>
    <row r="169" spans="1:44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</row>
    <row r="170" spans="1:44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</row>
    <row r="171" spans="1:44" x14ac:dyDescent="0.2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</row>
    <row r="172" spans="1:44" x14ac:dyDescent="0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</row>
    <row r="173" spans="1:44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</row>
    <row r="174" spans="1:44" x14ac:dyDescent="0.25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</row>
    <row r="175" spans="1:44" x14ac:dyDescent="0.25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</row>
    <row r="176" spans="1:44" x14ac:dyDescent="0.25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</row>
    <row r="177" spans="1:44" x14ac:dyDescent="0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</row>
    <row r="178" spans="1:44" x14ac:dyDescent="0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</row>
    <row r="179" spans="1:44" x14ac:dyDescent="0.25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</row>
    <row r="180" spans="1:44" x14ac:dyDescent="0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</row>
    <row r="181" spans="1:44" x14ac:dyDescent="0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</row>
    <row r="182" spans="1:44" x14ac:dyDescent="0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</row>
    <row r="183" spans="1:44" x14ac:dyDescent="0.25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</row>
    <row r="184" spans="1:44" x14ac:dyDescent="0.25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</row>
    <row r="185" spans="1:44" x14ac:dyDescent="0.25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</row>
    <row r="186" spans="1:44" x14ac:dyDescent="0.25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</row>
    <row r="187" spans="1:44" x14ac:dyDescent="0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</row>
    <row r="188" spans="1:44" x14ac:dyDescent="0.25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</row>
    <row r="189" spans="1:44" x14ac:dyDescent="0.25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</row>
    <row r="190" spans="1:44" x14ac:dyDescent="0.25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</row>
    <row r="191" spans="1:44" x14ac:dyDescent="0.25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</row>
    <row r="192" spans="1:44" x14ac:dyDescent="0.25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</row>
    <row r="193" spans="1:44" x14ac:dyDescent="0.25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</row>
    <row r="194" spans="1:44" x14ac:dyDescent="0.25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</row>
    <row r="195" spans="1:44" x14ac:dyDescent="0.2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</row>
    <row r="196" spans="1:44" x14ac:dyDescent="0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</row>
    <row r="197" spans="1:44" x14ac:dyDescent="0.25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</row>
    <row r="198" spans="1:44" x14ac:dyDescent="0.25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</row>
    <row r="199" spans="1:44" x14ac:dyDescent="0.25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</row>
    <row r="200" spans="1:44" x14ac:dyDescent="0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</row>
    <row r="201" spans="1:44" x14ac:dyDescent="0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</row>
    <row r="202" spans="1:44" x14ac:dyDescent="0.25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</row>
    <row r="203" spans="1:44" x14ac:dyDescent="0.25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</row>
    <row r="204" spans="1:44" x14ac:dyDescent="0.25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</row>
    <row r="205" spans="1:44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</row>
    <row r="206" spans="1:44" x14ac:dyDescent="0.25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</row>
    <row r="207" spans="1:44" x14ac:dyDescent="0.25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</row>
    <row r="208" spans="1:44" x14ac:dyDescent="0.25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</row>
    <row r="209" spans="1:44" x14ac:dyDescent="0.25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</row>
    <row r="210" spans="1:44" x14ac:dyDescent="0.25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</row>
    <row r="211" spans="1:44" x14ac:dyDescent="0.25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</row>
    <row r="212" spans="1:44" x14ac:dyDescent="0.25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</row>
    <row r="213" spans="1:44" x14ac:dyDescent="0.25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</row>
    <row r="214" spans="1:44" x14ac:dyDescent="0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</row>
    <row r="215" spans="1:44" x14ac:dyDescent="0.25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</row>
    <row r="216" spans="1:44" x14ac:dyDescent="0.25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</row>
    <row r="217" spans="1:44" x14ac:dyDescent="0.25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</row>
    <row r="218" spans="1:44" x14ac:dyDescent="0.25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</row>
    <row r="219" spans="1:44" x14ac:dyDescent="0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</row>
    <row r="220" spans="1:44" x14ac:dyDescent="0.2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</row>
    <row r="221" spans="1:44" x14ac:dyDescent="0.25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</row>
    <row r="222" spans="1:44" x14ac:dyDescent="0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</row>
    <row r="223" spans="1:44" x14ac:dyDescent="0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</row>
    <row r="224" spans="1:44" x14ac:dyDescent="0.25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</row>
    <row r="225" spans="1:44" x14ac:dyDescent="0.25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</row>
    <row r="226" spans="1:44" x14ac:dyDescent="0.25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</row>
    <row r="227" spans="1:44" x14ac:dyDescent="0.25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</row>
    <row r="228" spans="1:44" x14ac:dyDescent="0.25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</row>
    <row r="229" spans="1:44" x14ac:dyDescent="0.25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</row>
    <row r="230" spans="1:44" x14ac:dyDescent="0.25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</row>
    <row r="231" spans="1:44" x14ac:dyDescent="0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</row>
    <row r="232" spans="1:44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</row>
    <row r="233" spans="1:44" x14ac:dyDescent="0.25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</row>
    <row r="234" spans="1:44" x14ac:dyDescent="0.25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</row>
    <row r="235" spans="1:44" x14ac:dyDescent="0.25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</row>
    <row r="236" spans="1:44" x14ac:dyDescent="0.25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</row>
    <row r="237" spans="1:44" x14ac:dyDescent="0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</row>
    <row r="238" spans="1:44" x14ac:dyDescent="0.25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</row>
    <row r="239" spans="1:44" x14ac:dyDescent="0.25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</row>
    <row r="240" spans="1:44" x14ac:dyDescent="0.25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</row>
    <row r="241" spans="1:44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</row>
    <row r="242" spans="1:44" x14ac:dyDescent="0.25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</row>
    <row r="243" spans="1:44" x14ac:dyDescent="0.25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</row>
    <row r="244" spans="1:44" x14ac:dyDescent="0.25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</row>
    <row r="245" spans="1:44" x14ac:dyDescent="0.25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</row>
    <row r="246" spans="1:44" x14ac:dyDescent="0.25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</row>
    <row r="247" spans="1:44" x14ac:dyDescent="0.25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</row>
    <row r="248" spans="1:44" x14ac:dyDescent="0.25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</row>
    <row r="249" spans="1:44" x14ac:dyDescent="0.25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</row>
    <row r="250" spans="1:44" x14ac:dyDescent="0.25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</row>
    <row r="251" spans="1:44" x14ac:dyDescent="0.25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</row>
    <row r="252" spans="1:44" x14ac:dyDescent="0.25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</row>
    <row r="253" spans="1:44" x14ac:dyDescent="0.25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</row>
    <row r="254" spans="1:44" x14ac:dyDescent="0.25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</row>
    <row r="255" spans="1:44" x14ac:dyDescent="0.25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</row>
    <row r="256" spans="1:44" x14ac:dyDescent="0.25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</row>
    <row r="257" spans="1:44" x14ac:dyDescent="0.25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</row>
    <row r="258" spans="1:44" x14ac:dyDescent="0.25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</row>
    <row r="259" spans="1:44" x14ac:dyDescent="0.25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</row>
    <row r="260" spans="1:44" x14ac:dyDescent="0.25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</row>
    <row r="261" spans="1:44" x14ac:dyDescent="0.25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</row>
    <row r="262" spans="1:44" x14ac:dyDescent="0.25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</row>
    <row r="263" spans="1:44" x14ac:dyDescent="0.25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</row>
    <row r="264" spans="1:44" x14ac:dyDescent="0.25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</row>
    <row r="265" spans="1:44" x14ac:dyDescent="0.25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</row>
    <row r="266" spans="1:44" x14ac:dyDescent="0.25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</row>
    <row r="267" spans="1:44" x14ac:dyDescent="0.25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</row>
    <row r="268" spans="1:44" x14ac:dyDescent="0.25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</row>
    <row r="269" spans="1:44" x14ac:dyDescent="0.25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</row>
    <row r="270" spans="1:44" x14ac:dyDescent="0.25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</row>
    <row r="271" spans="1:44" x14ac:dyDescent="0.25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</row>
    <row r="272" spans="1:44" x14ac:dyDescent="0.25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</row>
    <row r="273" spans="1:44" x14ac:dyDescent="0.25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</row>
    <row r="274" spans="1:44" x14ac:dyDescent="0.25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</row>
    <row r="275" spans="1:44" x14ac:dyDescent="0.25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</row>
    <row r="276" spans="1:44" x14ac:dyDescent="0.25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</row>
    <row r="277" spans="1:44" x14ac:dyDescent="0.25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</row>
    <row r="278" spans="1:44" x14ac:dyDescent="0.25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</row>
    <row r="279" spans="1:44" x14ac:dyDescent="0.25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</row>
    <row r="280" spans="1:44" x14ac:dyDescent="0.25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</row>
    <row r="281" spans="1:44" x14ac:dyDescent="0.25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</row>
    <row r="282" spans="1:44" x14ac:dyDescent="0.25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</row>
    <row r="283" spans="1:44" x14ac:dyDescent="0.25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</row>
    <row r="284" spans="1:44" x14ac:dyDescent="0.25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</row>
    <row r="285" spans="1:44" x14ac:dyDescent="0.25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</row>
    <row r="286" spans="1:44" x14ac:dyDescent="0.25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</row>
    <row r="287" spans="1:44" x14ac:dyDescent="0.25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</row>
    <row r="288" spans="1:44" x14ac:dyDescent="0.25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</row>
    <row r="289" spans="1:44" x14ac:dyDescent="0.25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</row>
    <row r="290" spans="1:44" x14ac:dyDescent="0.25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</row>
    <row r="291" spans="1:44" x14ac:dyDescent="0.25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</row>
    <row r="292" spans="1:44" x14ac:dyDescent="0.25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</row>
    <row r="293" spans="1:44" x14ac:dyDescent="0.25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</row>
    <row r="294" spans="1:44" x14ac:dyDescent="0.25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</row>
    <row r="295" spans="1:44" x14ac:dyDescent="0.25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</row>
    <row r="296" spans="1:44" x14ac:dyDescent="0.25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</row>
    <row r="297" spans="1:44" x14ac:dyDescent="0.25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</row>
    <row r="298" spans="1:44" x14ac:dyDescent="0.25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</row>
    <row r="299" spans="1:44" x14ac:dyDescent="0.25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</row>
    <row r="300" spans="1:44" x14ac:dyDescent="0.25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</row>
    <row r="301" spans="1:44" x14ac:dyDescent="0.25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</row>
    <row r="302" spans="1:44" x14ac:dyDescent="0.25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</row>
    <row r="303" spans="1:44" x14ac:dyDescent="0.25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</row>
    <row r="304" spans="1:44" x14ac:dyDescent="0.25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</row>
    <row r="305" spans="1:44" x14ac:dyDescent="0.25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</row>
    <row r="306" spans="1:44" x14ac:dyDescent="0.25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</row>
    <row r="307" spans="1:44" x14ac:dyDescent="0.25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</row>
    <row r="308" spans="1:44" x14ac:dyDescent="0.25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</row>
    <row r="309" spans="1:44" x14ac:dyDescent="0.25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</row>
    <row r="310" spans="1:44" x14ac:dyDescent="0.25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</row>
    <row r="311" spans="1:44" x14ac:dyDescent="0.25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</row>
    <row r="312" spans="1:44" x14ac:dyDescent="0.25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</row>
    <row r="313" spans="1:44" x14ac:dyDescent="0.25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</row>
    <row r="314" spans="1:44" x14ac:dyDescent="0.25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</row>
    <row r="315" spans="1:44" x14ac:dyDescent="0.25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</row>
    <row r="316" spans="1:44" x14ac:dyDescent="0.25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</row>
    <row r="317" spans="1:44" x14ac:dyDescent="0.25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</row>
    <row r="318" spans="1:44" x14ac:dyDescent="0.25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</row>
    <row r="319" spans="1:44" x14ac:dyDescent="0.25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</row>
    <row r="320" spans="1:44" x14ac:dyDescent="0.25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</row>
    <row r="321" spans="1:44" x14ac:dyDescent="0.25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</row>
    <row r="322" spans="1:44" x14ac:dyDescent="0.25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</row>
    <row r="323" spans="1:44" x14ac:dyDescent="0.25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</row>
    <row r="324" spans="1:44" x14ac:dyDescent="0.25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</row>
    <row r="325" spans="1:44" x14ac:dyDescent="0.25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</row>
    <row r="326" spans="1:44" x14ac:dyDescent="0.25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</row>
    <row r="327" spans="1:44" x14ac:dyDescent="0.25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</row>
    <row r="328" spans="1:44" x14ac:dyDescent="0.25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</row>
    <row r="329" spans="1:44" x14ac:dyDescent="0.25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</row>
    <row r="330" spans="1:44" x14ac:dyDescent="0.25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</row>
    <row r="331" spans="1:44" x14ac:dyDescent="0.25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</row>
    <row r="332" spans="1:44" x14ac:dyDescent="0.25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</row>
    <row r="333" spans="1:44" x14ac:dyDescent="0.25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</row>
    <row r="334" spans="1:44" x14ac:dyDescent="0.25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</row>
    <row r="335" spans="1:44" x14ac:dyDescent="0.25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</row>
    <row r="336" spans="1:44" x14ac:dyDescent="0.25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</row>
    <row r="337" spans="1:44" x14ac:dyDescent="0.25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</row>
    <row r="338" spans="1:44" x14ac:dyDescent="0.25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</row>
    <row r="339" spans="1:44" x14ac:dyDescent="0.25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</row>
    <row r="340" spans="1:44" x14ac:dyDescent="0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</row>
    <row r="341" spans="1:44" x14ac:dyDescent="0.25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</row>
    <row r="342" spans="1:44" x14ac:dyDescent="0.25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</row>
    <row r="343" spans="1:44" x14ac:dyDescent="0.25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</row>
    <row r="344" spans="1:44" x14ac:dyDescent="0.25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</row>
    <row r="345" spans="1:44" x14ac:dyDescent="0.25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</row>
    <row r="346" spans="1:44" x14ac:dyDescent="0.25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</row>
    <row r="347" spans="1:44" x14ac:dyDescent="0.25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</row>
    <row r="348" spans="1:44" x14ac:dyDescent="0.25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</row>
    <row r="349" spans="1:44" x14ac:dyDescent="0.25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</row>
    <row r="350" spans="1:44" x14ac:dyDescent="0.25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</row>
    <row r="351" spans="1:44" x14ac:dyDescent="0.25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</row>
    <row r="352" spans="1:44" x14ac:dyDescent="0.25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</row>
    <row r="353" spans="1:44" x14ac:dyDescent="0.25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</row>
    <row r="354" spans="1:44" x14ac:dyDescent="0.25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</row>
    <row r="355" spans="1:44" x14ac:dyDescent="0.25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</row>
    <row r="356" spans="1:44" x14ac:dyDescent="0.25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</row>
    <row r="357" spans="1:44" x14ac:dyDescent="0.25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</row>
    <row r="358" spans="1:44" x14ac:dyDescent="0.25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</row>
    <row r="359" spans="1:44" x14ac:dyDescent="0.25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</row>
    <row r="360" spans="1:44" x14ac:dyDescent="0.25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</row>
    <row r="361" spans="1:44" x14ac:dyDescent="0.25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</row>
    <row r="362" spans="1:44" x14ac:dyDescent="0.25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</row>
    <row r="363" spans="1:44" x14ac:dyDescent="0.25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</row>
    <row r="364" spans="1:44" x14ac:dyDescent="0.25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</row>
    <row r="365" spans="1:44" x14ac:dyDescent="0.25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</row>
    <row r="366" spans="1:44" x14ac:dyDescent="0.25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</row>
    <row r="367" spans="1:44" x14ac:dyDescent="0.25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</row>
    <row r="368" spans="1:44" x14ac:dyDescent="0.25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</row>
    <row r="369" spans="1:44" x14ac:dyDescent="0.25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</row>
    <row r="370" spans="1:44" x14ac:dyDescent="0.25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</row>
    <row r="371" spans="1:44" x14ac:dyDescent="0.25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</row>
    <row r="372" spans="1:44" x14ac:dyDescent="0.25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</row>
    <row r="373" spans="1:44" x14ac:dyDescent="0.25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</row>
    <row r="374" spans="1:44" x14ac:dyDescent="0.25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</row>
    <row r="375" spans="1:44" x14ac:dyDescent="0.25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</row>
    <row r="376" spans="1:44" x14ac:dyDescent="0.25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</row>
    <row r="377" spans="1:44" x14ac:dyDescent="0.25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</row>
    <row r="378" spans="1:44" x14ac:dyDescent="0.25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</row>
    <row r="379" spans="1:44" x14ac:dyDescent="0.25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</row>
    <row r="380" spans="1:44" x14ac:dyDescent="0.25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</row>
    <row r="381" spans="1:44" x14ac:dyDescent="0.25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</row>
    <row r="382" spans="1:44" x14ac:dyDescent="0.25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</row>
    <row r="383" spans="1:44" x14ac:dyDescent="0.25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</row>
    <row r="384" spans="1:44" x14ac:dyDescent="0.25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</row>
    <row r="385" spans="1:44" x14ac:dyDescent="0.25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</row>
    <row r="386" spans="1:44" x14ac:dyDescent="0.25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</row>
    <row r="387" spans="1:44" x14ac:dyDescent="0.25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</row>
    <row r="388" spans="1:44" x14ac:dyDescent="0.25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</row>
    <row r="389" spans="1:44" x14ac:dyDescent="0.25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</row>
    <row r="390" spans="1:44" x14ac:dyDescent="0.25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</row>
    <row r="391" spans="1:44" x14ac:dyDescent="0.25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</row>
    <row r="392" spans="1:44" x14ac:dyDescent="0.25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</row>
    <row r="393" spans="1:44" x14ac:dyDescent="0.25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</row>
    <row r="394" spans="1:44" x14ac:dyDescent="0.25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</row>
    <row r="395" spans="1:44" x14ac:dyDescent="0.25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</row>
    <row r="396" spans="1:44" x14ac:dyDescent="0.25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</row>
    <row r="397" spans="1:44" x14ac:dyDescent="0.25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</row>
    <row r="398" spans="1:44" x14ac:dyDescent="0.25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</row>
    <row r="399" spans="1:44" x14ac:dyDescent="0.25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</row>
    <row r="400" spans="1:44" x14ac:dyDescent="0.25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</row>
    <row r="401" spans="1:44" x14ac:dyDescent="0.25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</row>
    <row r="402" spans="1:44" x14ac:dyDescent="0.25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</row>
    <row r="403" spans="1:44" x14ac:dyDescent="0.25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</row>
    <row r="404" spans="1:44" x14ac:dyDescent="0.25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</row>
    <row r="405" spans="1:44" x14ac:dyDescent="0.25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04"/>
      <c r="AN405" s="104"/>
      <c r="AO405" s="104"/>
      <c r="AP405" s="104"/>
      <c r="AQ405" s="104"/>
      <c r="AR405" s="104"/>
    </row>
    <row r="406" spans="1:44" x14ac:dyDescent="0.25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04"/>
      <c r="AN406" s="104"/>
      <c r="AO406" s="104"/>
      <c r="AP406" s="104"/>
      <c r="AQ406" s="104"/>
      <c r="AR406" s="104"/>
    </row>
    <row r="407" spans="1:44" x14ac:dyDescent="0.25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104"/>
      <c r="AH407" s="104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4"/>
    </row>
    <row r="408" spans="1:44" x14ac:dyDescent="0.25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4"/>
    </row>
    <row r="409" spans="1:44" x14ac:dyDescent="0.25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4"/>
    </row>
    <row r="410" spans="1:44" x14ac:dyDescent="0.25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04"/>
      <c r="AN410" s="104"/>
      <c r="AO410" s="104"/>
      <c r="AP410" s="104"/>
      <c r="AQ410" s="104"/>
      <c r="AR410" s="104"/>
    </row>
    <row r="411" spans="1:44" x14ac:dyDescent="0.25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</row>
    <row r="412" spans="1:44" x14ac:dyDescent="0.25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4"/>
    </row>
    <row r="413" spans="1:44" x14ac:dyDescent="0.25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4"/>
    </row>
    <row r="414" spans="1:44" x14ac:dyDescent="0.25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04"/>
      <c r="AN414" s="104"/>
      <c r="AO414" s="104"/>
      <c r="AP414" s="104"/>
      <c r="AQ414" s="104"/>
      <c r="AR414" s="104"/>
    </row>
    <row r="415" spans="1:44" x14ac:dyDescent="0.25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</row>
    <row r="416" spans="1:44" x14ac:dyDescent="0.25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04"/>
      <c r="AN416" s="104"/>
      <c r="AO416" s="104"/>
      <c r="AP416" s="104"/>
      <c r="AQ416" s="104"/>
      <c r="AR416" s="104"/>
    </row>
    <row r="417" spans="1:44" x14ac:dyDescent="0.25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4"/>
    </row>
    <row r="418" spans="1:44" x14ac:dyDescent="0.25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04"/>
      <c r="AN418" s="104"/>
      <c r="AO418" s="104"/>
      <c r="AP418" s="104"/>
      <c r="AQ418" s="104"/>
      <c r="AR418" s="104"/>
    </row>
    <row r="419" spans="1:44" x14ac:dyDescent="0.25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</row>
    <row r="420" spans="1:44" x14ac:dyDescent="0.25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04"/>
      <c r="AN420" s="104"/>
      <c r="AO420" s="104"/>
      <c r="AP420" s="104"/>
      <c r="AQ420" s="104"/>
      <c r="AR420" s="104"/>
    </row>
    <row r="421" spans="1:44" x14ac:dyDescent="0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4"/>
    </row>
    <row r="422" spans="1:44" x14ac:dyDescent="0.25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04"/>
      <c r="AN422" s="104"/>
      <c r="AO422" s="104"/>
      <c r="AP422" s="104"/>
      <c r="AQ422" s="104"/>
      <c r="AR422" s="104"/>
    </row>
    <row r="423" spans="1:44" x14ac:dyDescent="0.25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104"/>
      <c r="AH423" s="104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4"/>
    </row>
    <row r="424" spans="1:44" x14ac:dyDescent="0.25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</row>
    <row r="425" spans="1:44" x14ac:dyDescent="0.25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</row>
    <row r="426" spans="1:44" x14ac:dyDescent="0.25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</row>
    <row r="427" spans="1:44" x14ac:dyDescent="0.25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</row>
    <row r="428" spans="1:44" x14ac:dyDescent="0.25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  <c r="AH428" s="104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4"/>
    </row>
    <row r="429" spans="1:44" x14ac:dyDescent="0.25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</row>
    <row r="430" spans="1:44" x14ac:dyDescent="0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  <c r="AH430" s="104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4"/>
    </row>
    <row r="431" spans="1:44" x14ac:dyDescent="0.25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</row>
    <row r="432" spans="1:44" x14ac:dyDescent="0.25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104"/>
      <c r="AL432" s="104"/>
      <c r="AM432" s="104"/>
      <c r="AN432" s="104"/>
      <c r="AO432" s="104"/>
      <c r="AP432" s="104"/>
      <c r="AQ432" s="104"/>
      <c r="AR432" s="104"/>
    </row>
    <row r="433" spans="1:44" x14ac:dyDescent="0.25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</row>
    <row r="434" spans="1:44" x14ac:dyDescent="0.25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</row>
    <row r="435" spans="1:44" x14ac:dyDescent="0.25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</row>
    <row r="436" spans="1:44" x14ac:dyDescent="0.25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104"/>
      <c r="AH436" s="104"/>
      <c r="AI436" s="104"/>
      <c r="AJ436" s="104"/>
      <c r="AK436" s="104"/>
      <c r="AL436" s="104"/>
      <c r="AM436" s="104"/>
      <c r="AN436" s="104"/>
      <c r="AO436" s="104"/>
      <c r="AP436" s="104"/>
      <c r="AQ436" s="104"/>
      <c r="AR436" s="104"/>
    </row>
    <row r="437" spans="1:44" x14ac:dyDescent="0.25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</row>
    <row r="438" spans="1:44" x14ac:dyDescent="0.25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04"/>
      <c r="AN438" s="104"/>
      <c r="AO438" s="104"/>
      <c r="AP438" s="104"/>
      <c r="AQ438" s="104"/>
      <c r="AR438" s="104"/>
    </row>
    <row r="439" spans="1:44" x14ac:dyDescent="0.25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</row>
    <row r="440" spans="1:44" x14ac:dyDescent="0.25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  <c r="AG440" s="104"/>
      <c r="AH440" s="104"/>
      <c r="AI440" s="104"/>
      <c r="AJ440" s="104"/>
      <c r="AK440" s="104"/>
      <c r="AL440" s="104"/>
      <c r="AM440" s="104"/>
      <c r="AN440" s="104"/>
      <c r="AO440" s="104"/>
      <c r="AP440" s="104"/>
      <c r="AQ440" s="104"/>
      <c r="AR440" s="104"/>
    </row>
    <row r="441" spans="1:44" x14ac:dyDescent="0.25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  <c r="AG441" s="104"/>
      <c r="AH441" s="104"/>
      <c r="AI441" s="104"/>
      <c r="AJ441" s="104"/>
      <c r="AK441" s="104"/>
      <c r="AL441" s="104"/>
      <c r="AM441" s="104"/>
      <c r="AN441" s="104"/>
      <c r="AO441" s="104"/>
      <c r="AP441" s="104"/>
      <c r="AQ441" s="104"/>
      <c r="AR441" s="104"/>
    </row>
    <row r="442" spans="1:44" x14ac:dyDescent="0.25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  <c r="AH442" s="104"/>
      <c r="AI442" s="104"/>
      <c r="AJ442" s="104"/>
      <c r="AK442" s="104"/>
      <c r="AL442" s="104"/>
      <c r="AM442" s="104"/>
      <c r="AN442" s="104"/>
      <c r="AO442" s="104"/>
      <c r="AP442" s="104"/>
      <c r="AQ442" s="104"/>
      <c r="AR442" s="104"/>
    </row>
    <row r="443" spans="1:44" x14ac:dyDescent="0.25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  <c r="AG443" s="104"/>
      <c r="AH443" s="104"/>
      <c r="AI443" s="104"/>
      <c r="AJ443" s="104"/>
      <c r="AK443" s="104"/>
      <c r="AL443" s="104"/>
      <c r="AM443" s="104"/>
      <c r="AN443" s="104"/>
      <c r="AO443" s="104"/>
      <c r="AP443" s="104"/>
      <c r="AQ443" s="104"/>
      <c r="AR443" s="104"/>
    </row>
    <row r="444" spans="1:44" x14ac:dyDescent="0.25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  <c r="AG444" s="104"/>
      <c r="AH444" s="104"/>
      <c r="AI444" s="104"/>
      <c r="AJ444" s="104"/>
      <c r="AK444" s="104"/>
      <c r="AL444" s="104"/>
      <c r="AM444" s="104"/>
      <c r="AN444" s="104"/>
      <c r="AO444" s="104"/>
      <c r="AP444" s="104"/>
      <c r="AQ444" s="104"/>
      <c r="AR444" s="104"/>
    </row>
    <row r="445" spans="1:44" x14ac:dyDescent="0.25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</row>
    <row r="446" spans="1:44" x14ac:dyDescent="0.25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104"/>
      <c r="AH446" s="104"/>
      <c r="AI446" s="104"/>
      <c r="AJ446" s="104"/>
      <c r="AK446" s="104"/>
      <c r="AL446" s="104"/>
      <c r="AM446" s="104"/>
      <c r="AN446" s="104"/>
      <c r="AO446" s="104"/>
      <c r="AP446" s="104"/>
      <c r="AQ446" s="104"/>
      <c r="AR446" s="104"/>
    </row>
    <row r="447" spans="1:44" x14ac:dyDescent="0.25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4"/>
    </row>
    <row r="448" spans="1:44" x14ac:dyDescent="0.25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104"/>
      <c r="AH448" s="104"/>
      <c r="AI448" s="104"/>
      <c r="AJ448" s="104"/>
      <c r="AK448" s="104"/>
      <c r="AL448" s="104"/>
      <c r="AM448" s="104"/>
      <c r="AN448" s="104"/>
      <c r="AO448" s="104"/>
      <c r="AP448" s="104"/>
      <c r="AQ448" s="104"/>
      <c r="AR448" s="104"/>
    </row>
    <row r="449" spans="1:44" x14ac:dyDescent="0.25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</row>
    <row r="450" spans="1:44" x14ac:dyDescent="0.25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  <c r="AG450" s="104"/>
      <c r="AH450" s="104"/>
      <c r="AI450" s="104"/>
      <c r="AJ450" s="104"/>
      <c r="AK450" s="104"/>
      <c r="AL450" s="104"/>
      <c r="AM450" s="104"/>
      <c r="AN450" s="104"/>
      <c r="AO450" s="104"/>
      <c r="AP450" s="104"/>
      <c r="AQ450" s="104"/>
      <c r="AR450" s="104"/>
    </row>
    <row r="451" spans="1:44" x14ac:dyDescent="0.25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  <c r="AG451" s="104"/>
      <c r="AH451" s="104"/>
      <c r="AI451" s="104"/>
      <c r="AJ451" s="104"/>
      <c r="AK451" s="104"/>
      <c r="AL451" s="104"/>
      <c r="AM451" s="104"/>
      <c r="AN451" s="104"/>
      <c r="AO451" s="104"/>
      <c r="AP451" s="104"/>
      <c r="AQ451" s="104"/>
      <c r="AR451" s="104"/>
    </row>
    <row r="452" spans="1:44" x14ac:dyDescent="0.25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  <c r="AG452" s="104"/>
      <c r="AH452" s="104"/>
      <c r="AI452" s="104"/>
      <c r="AJ452" s="104"/>
      <c r="AK452" s="104"/>
      <c r="AL452" s="104"/>
      <c r="AM452" s="104"/>
      <c r="AN452" s="104"/>
      <c r="AO452" s="104"/>
      <c r="AP452" s="104"/>
      <c r="AQ452" s="104"/>
      <c r="AR452" s="104"/>
    </row>
    <row r="453" spans="1:44" x14ac:dyDescent="0.25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  <c r="AG453" s="104"/>
      <c r="AH453" s="104"/>
      <c r="AI453" s="104"/>
      <c r="AJ453" s="104"/>
      <c r="AK453" s="104"/>
      <c r="AL453" s="104"/>
      <c r="AM453" s="104"/>
      <c r="AN453" s="104"/>
      <c r="AO453" s="104"/>
      <c r="AP453" s="104"/>
      <c r="AQ453" s="104"/>
      <c r="AR453" s="104"/>
    </row>
    <row r="454" spans="1:44" x14ac:dyDescent="0.25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</row>
    <row r="455" spans="1:44" x14ac:dyDescent="0.25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</row>
    <row r="456" spans="1:44" x14ac:dyDescent="0.25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  <c r="AH456" s="104"/>
      <c r="AI456" s="104"/>
      <c r="AJ456" s="104"/>
      <c r="AK456" s="104"/>
      <c r="AL456" s="104"/>
      <c r="AM456" s="104"/>
      <c r="AN456" s="104"/>
      <c r="AO456" s="104"/>
      <c r="AP456" s="104"/>
      <c r="AQ456" s="104"/>
      <c r="AR456" s="104"/>
    </row>
    <row r="457" spans="1:44" x14ac:dyDescent="0.25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104"/>
      <c r="AH457" s="104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4"/>
    </row>
    <row r="458" spans="1:44" x14ac:dyDescent="0.25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  <c r="AO458" s="104"/>
      <c r="AP458" s="104"/>
      <c r="AQ458" s="104"/>
      <c r="AR458" s="104"/>
    </row>
    <row r="459" spans="1:44" x14ac:dyDescent="0.25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  <c r="AG459" s="104"/>
      <c r="AH459" s="104"/>
      <c r="AI459" s="104"/>
      <c r="AJ459" s="104"/>
      <c r="AK459" s="104"/>
      <c r="AL459" s="104"/>
      <c r="AM459" s="104"/>
      <c r="AN459" s="104"/>
      <c r="AO459" s="104"/>
      <c r="AP459" s="104"/>
      <c r="AQ459" s="104"/>
      <c r="AR459" s="104"/>
    </row>
    <row r="460" spans="1:44" x14ac:dyDescent="0.25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  <c r="AG460" s="104"/>
      <c r="AH460" s="104"/>
      <c r="AI460" s="104"/>
      <c r="AJ460" s="104"/>
      <c r="AK460" s="104"/>
      <c r="AL460" s="104"/>
      <c r="AM460" s="104"/>
      <c r="AN460" s="104"/>
      <c r="AO460" s="104"/>
      <c r="AP460" s="104"/>
      <c r="AQ460" s="104"/>
      <c r="AR460" s="104"/>
    </row>
    <row r="461" spans="1:44" x14ac:dyDescent="0.25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104"/>
      <c r="AH461" s="104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4"/>
    </row>
    <row r="462" spans="1:44" x14ac:dyDescent="0.25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04"/>
      <c r="AH462" s="104"/>
      <c r="AI462" s="104"/>
      <c r="AJ462" s="104"/>
      <c r="AK462" s="104"/>
      <c r="AL462" s="104"/>
      <c r="AM462" s="104"/>
      <c r="AN462" s="104"/>
      <c r="AO462" s="104"/>
      <c r="AP462" s="104"/>
      <c r="AQ462" s="104"/>
      <c r="AR462" s="104"/>
    </row>
    <row r="463" spans="1:44" x14ac:dyDescent="0.25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  <c r="AG463" s="104"/>
      <c r="AH463" s="104"/>
      <c r="AI463" s="104"/>
      <c r="AJ463" s="104"/>
      <c r="AK463" s="104"/>
      <c r="AL463" s="104"/>
      <c r="AM463" s="104"/>
      <c r="AN463" s="104"/>
      <c r="AO463" s="104"/>
      <c r="AP463" s="104"/>
      <c r="AQ463" s="104"/>
      <c r="AR463" s="104"/>
    </row>
    <row r="464" spans="1:44" x14ac:dyDescent="0.25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04"/>
      <c r="AH464" s="104"/>
      <c r="AI464" s="104"/>
      <c r="AJ464" s="104"/>
      <c r="AK464" s="104"/>
      <c r="AL464" s="104"/>
      <c r="AM464" s="104"/>
      <c r="AN464" s="104"/>
      <c r="AO464" s="104"/>
      <c r="AP464" s="104"/>
      <c r="AQ464" s="104"/>
      <c r="AR464" s="104"/>
    </row>
    <row r="465" spans="1:44" x14ac:dyDescent="0.25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</row>
    <row r="466" spans="1:44" x14ac:dyDescent="0.25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</row>
    <row r="467" spans="1:44" x14ac:dyDescent="0.25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104"/>
      <c r="AH467" s="104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4"/>
    </row>
    <row r="468" spans="1:44" x14ac:dyDescent="0.25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  <c r="AG468" s="104"/>
      <c r="AH468" s="104"/>
      <c r="AI468" s="104"/>
      <c r="AJ468" s="104"/>
      <c r="AK468" s="104"/>
      <c r="AL468" s="104"/>
      <c r="AM468" s="104"/>
      <c r="AN468" s="104"/>
      <c r="AO468" s="104"/>
      <c r="AP468" s="104"/>
      <c r="AQ468" s="104"/>
      <c r="AR468" s="104"/>
    </row>
    <row r="469" spans="1:44" x14ac:dyDescent="0.25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  <c r="AG469" s="104"/>
      <c r="AH469" s="104"/>
      <c r="AI469" s="104"/>
      <c r="AJ469" s="104"/>
      <c r="AK469" s="104"/>
      <c r="AL469" s="104"/>
      <c r="AM469" s="104"/>
      <c r="AN469" s="104"/>
      <c r="AO469" s="104"/>
      <c r="AP469" s="104"/>
      <c r="AQ469" s="104"/>
      <c r="AR469" s="104"/>
    </row>
    <row r="470" spans="1:44" x14ac:dyDescent="0.25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104"/>
      <c r="AH470" s="104"/>
      <c r="AI470" s="104"/>
      <c r="AJ470" s="104"/>
      <c r="AK470" s="104"/>
      <c r="AL470" s="104"/>
      <c r="AM470" s="104"/>
      <c r="AN470" s="104"/>
      <c r="AO470" s="104"/>
      <c r="AP470" s="104"/>
      <c r="AQ470" s="104"/>
      <c r="AR470" s="104"/>
    </row>
    <row r="471" spans="1:44" x14ac:dyDescent="0.25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  <c r="AG471" s="104"/>
      <c r="AH471" s="104"/>
      <c r="AI471" s="104"/>
      <c r="AJ471" s="104"/>
      <c r="AK471" s="104"/>
      <c r="AL471" s="104"/>
      <c r="AM471" s="104"/>
      <c r="AN471" s="104"/>
      <c r="AO471" s="104"/>
      <c r="AP471" s="104"/>
      <c r="AQ471" s="104"/>
      <c r="AR471" s="104"/>
    </row>
    <row r="472" spans="1:44" x14ac:dyDescent="0.25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  <c r="AG472" s="104"/>
      <c r="AH472" s="104"/>
      <c r="AI472" s="104"/>
      <c r="AJ472" s="104"/>
      <c r="AK472" s="104"/>
      <c r="AL472" s="104"/>
      <c r="AM472" s="104"/>
      <c r="AN472" s="104"/>
      <c r="AO472" s="104"/>
      <c r="AP472" s="104"/>
      <c r="AQ472" s="104"/>
      <c r="AR472" s="104"/>
    </row>
    <row r="473" spans="1:44" x14ac:dyDescent="0.25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  <c r="AG473" s="104"/>
      <c r="AH473" s="104"/>
      <c r="AI473" s="104"/>
      <c r="AJ473" s="104"/>
      <c r="AK473" s="104"/>
      <c r="AL473" s="104"/>
      <c r="AM473" s="104"/>
      <c r="AN473" s="104"/>
      <c r="AO473" s="104"/>
      <c r="AP473" s="104"/>
      <c r="AQ473" s="104"/>
      <c r="AR473" s="104"/>
    </row>
    <row r="474" spans="1:44" x14ac:dyDescent="0.25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</row>
    <row r="475" spans="1:44" x14ac:dyDescent="0.25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</row>
    <row r="476" spans="1:44" x14ac:dyDescent="0.25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104"/>
      <c r="AH476" s="104"/>
      <c r="AI476" s="104"/>
      <c r="AJ476" s="104"/>
      <c r="AK476" s="104"/>
      <c r="AL476" s="104"/>
      <c r="AM476" s="104"/>
      <c r="AN476" s="104"/>
      <c r="AO476" s="104"/>
      <c r="AP476" s="104"/>
      <c r="AQ476" s="104"/>
      <c r="AR476" s="104"/>
    </row>
    <row r="477" spans="1:44" x14ac:dyDescent="0.25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  <c r="AG477" s="104"/>
      <c r="AH477" s="104"/>
      <c r="AI477" s="104"/>
      <c r="AJ477" s="104"/>
      <c r="AK477" s="104"/>
      <c r="AL477" s="104"/>
      <c r="AM477" s="104"/>
      <c r="AN477" s="104"/>
      <c r="AO477" s="104"/>
      <c r="AP477" s="104"/>
      <c r="AQ477" s="104"/>
      <c r="AR477" s="104"/>
    </row>
    <row r="478" spans="1:44" x14ac:dyDescent="0.25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</row>
    <row r="479" spans="1:44" x14ac:dyDescent="0.25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</row>
    <row r="480" spans="1:44" x14ac:dyDescent="0.25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</row>
    <row r="481" spans="1:44" x14ac:dyDescent="0.25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4"/>
    </row>
    <row r="482" spans="1:44" x14ac:dyDescent="0.25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</row>
    <row r="483" spans="1:44" x14ac:dyDescent="0.25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</row>
    <row r="484" spans="1:44" x14ac:dyDescent="0.25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</row>
    <row r="485" spans="1:44" x14ac:dyDescent="0.25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</row>
    <row r="486" spans="1:44" x14ac:dyDescent="0.25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</row>
    <row r="487" spans="1:44" x14ac:dyDescent="0.25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04"/>
      <c r="AH487" s="104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4"/>
    </row>
    <row r="488" spans="1:44" x14ac:dyDescent="0.25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104"/>
      <c r="AH488" s="104"/>
      <c r="AI488" s="104"/>
      <c r="AJ488" s="104"/>
      <c r="AK488" s="104"/>
      <c r="AL488" s="104"/>
      <c r="AM488" s="104"/>
      <c r="AN488" s="104"/>
      <c r="AO488" s="104"/>
      <c r="AP488" s="104"/>
      <c r="AQ488" s="104"/>
      <c r="AR488" s="104"/>
    </row>
    <row r="489" spans="1:44" x14ac:dyDescent="0.25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</row>
    <row r="490" spans="1:44" x14ac:dyDescent="0.25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</row>
    <row r="491" spans="1:44" x14ac:dyDescent="0.25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</row>
    <row r="492" spans="1:44" x14ac:dyDescent="0.25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</row>
    <row r="493" spans="1:44" x14ac:dyDescent="0.25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</row>
    <row r="494" spans="1:44" x14ac:dyDescent="0.25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</row>
    <row r="495" spans="1:44" x14ac:dyDescent="0.25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</row>
    <row r="496" spans="1:44" x14ac:dyDescent="0.25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</row>
    <row r="497" spans="1:44" x14ac:dyDescent="0.25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</row>
    <row r="498" spans="1:44" x14ac:dyDescent="0.25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</row>
    <row r="499" spans="1:44" x14ac:dyDescent="0.25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</row>
    <row r="500" spans="1:44" x14ac:dyDescent="0.25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</row>
    <row r="501" spans="1:44" x14ac:dyDescent="0.25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</row>
    <row r="502" spans="1:44" x14ac:dyDescent="0.25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104"/>
      <c r="AH502" s="104"/>
      <c r="AI502" s="104"/>
      <c r="AJ502" s="104"/>
      <c r="AK502" s="104"/>
      <c r="AL502" s="104"/>
      <c r="AM502" s="104"/>
      <c r="AN502" s="104"/>
      <c r="AO502" s="104"/>
      <c r="AP502" s="104"/>
      <c r="AQ502" s="104"/>
      <c r="AR502" s="104"/>
    </row>
    <row r="503" spans="1:44" x14ac:dyDescent="0.25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104"/>
      <c r="AH503" s="104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4"/>
    </row>
    <row r="504" spans="1:44" x14ac:dyDescent="0.25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</row>
    <row r="505" spans="1:44" x14ac:dyDescent="0.25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</row>
    <row r="506" spans="1:44" x14ac:dyDescent="0.25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</row>
  </sheetData>
  <sheetProtection algorithmName="SHA-512" hashValue="oE4sNVtFlvOhdhioeA3EgSvsHr2+gGg3CXOGsUttsrGhoa8oYqGAsu8/woRMob8p75ptbNPxbly47pCF9eOKKw==" saltValue="DC9IfSuI/OmpldUJvEq92w==" spinCount="100000" sheet="1" objects="1" scenarios="1" selectLockedCells="1"/>
  <mergeCells count="1">
    <mergeCell ref="D12:V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5DB86-41FE-4C76-A562-E8B00294B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EFAE6F-523B-4FC7-8E54-E5DEEE154D37}">
  <ds:schemaRefs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documentManagement/types"/>
    <ds:schemaRef ds:uri="60a86061-f1e0-424f-8408-c380001360a9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A3B3BC-3DEB-417F-9885-45436BFFD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RSEE_razredi</vt:lpstr>
      <vt:lpstr>Regresijske krivulje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Alenka Topolovec Virant</cp:lastModifiedBy>
  <dcterms:created xsi:type="dcterms:W3CDTF">2016-12-14T09:03:58Z</dcterms:created>
  <dcterms:modified xsi:type="dcterms:W3CDTF">2020-12-14T14:13:26Z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