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charts/chart13.xml" ContentType="application/vnd.openxmlformats-officedocument.drawingml.char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1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codeName="ThisWorkbook"/>
  <mc:AlternateContent xmlns:mc="http://schemas.openxmlformats.org/markup-compatibility/2006">
    <mc:Choice Requires="x15">
      <x15ac:absPath xmlns:x15ac="http://schemas.microsoft.com/office/spreadsheetml/2010/11/ac" url="S:\Moji dokumenti\ANALIZE\OVE\JAVNI POZIVI (skupno)\JAVNI POZIV 2021-1 (julij)\RSEE julij 2021\"/>
    </mc:Choice>
  </mc:AlternateContent>
  <xr:revisionPtr revIDLastSave="0" documentId="13_ncr:1_{CDE36FFE-BE31-4C22-9666-0EC29E3A1AF7}" xr6:coauthVersionLast="36" xr6:coauthVersionMax="36" xr10:uidLastSave="{00000000-0000-0000-0000-000000000000}"/>
  <workbookProtection workbookAlgorithmName="SHA-512" workbookHashValue="8D9RkwEjutFOaVNczQatdFKwMp3jdesg55HhifRCyas+R9gNpdlBs0GuflrmqulsdGgQRPA/avCysw3bZIQzDg==" workbookSaltValue="YK+kdx1eD5lEIvILB3epCA==" workbookSpinCount="100000" lockStructure="1"/>
  <bookViews>
    <workbookView xWindow="0" yWindow="0" windowWidth="25200" windowHeight="11325" firstSheet="1" activeTab="1" xr2:uid="{00000000-000D-0000-FFFF-FFFF00000000}"/>
  </bookViews>
  <sheets>
    <sheet name="RSEE_razredi" sheetId="1" state="hidden" r:id="rId1"/>
    <sheet name="Regresijske krivulje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2" l="1"/>
  <c r="P33" i="2"/>
  <c r="Q33" i="2"/>
  <c r="O32" i="2"/>
  <c r="O34" i="2"/>
  <c r="P32" i="2"/>
  <c r="P34" i="2"/>
  <c r="Q32" i="2"/>
  <c r="Q34" i="2"/>
  <c r="O35" i="2"/>
  <c r="P35" i="2"/>
  <c r="Q35" i="2"/>
  <c r="P14" i="2"/>
  <c r="P13" i="2"/>
  <c r="V13" i="2"/>
  <c r="V14" i="2"/>
  <c r="U8" i="2"/>
  <c r="I6" i="1"/>
  <c r="I14" i="1"/>
  <c r="K14" i="1"/>
  <c r="C9" i="1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29" i="1"/>
  <c r="O29" i="1"/>
  <c r="M29" i="1"/>
  <c r="F30" i="1"/>
  <c r="E30" i="1"/>
  <c r="D30" i="1"/>
  <c r="K17" i="1"/>
  <c r="J17" i="1"/>
  <c r="K16" i="1"/>
  <c r="I16" i="1"/>
  <c r="J16" i="1"/>
  <c r="K13" i="1"/>
  <c r="J13" i="1"/>
  <c r="I13" i="1"/>
  <c r="I12" i="1"/>
  <c r="I10" i="1"/>
  <c r="I9" i="1"/>
  <c r="K8" i="1"/>
  <c r="J8" i="1"/>
  <c r="I8" i="1"/>
  <c r="J6" i="1"/>
  <c r="K6" i="1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Q23" i="2"/>
  <c r="Q26" i="2"/>
  <c r="C23" i="2"/>
  <c r="C26" i="2"/>
  <c r="W23" i="2"/>
  <c r="W26" i="2"/>
  <c r="V23" i="2"/>
  <c r="V26" i="2"/>
  <c r="U23" i="2"/>
  <c r="U26" i="2"/>
  <c r="P23" i="2"/>
  <c r="P26" i="2"/>
  <c r="O23" i="2"/>
  <c r="O26" i="2"/>
  <c r="K23" i="2"/>
  <c r="K26" i="2"/>
  <c r="J23" i="2"/>
  <c r="J26" i="2"/>
  <c r="I23" i="2"/>
  <c r="I26" i="2"/>
  <c r="E23" i="2"/>
  <c r="E26" i="2"/>
  <c r="D23" i="2"/>
  <c r="D26" i="2"/>
  <c r="W22" i="2"/>
  <c r="W24" i="2"/>
  <c r="W25" i="2"/>
  <c r="V22" i="2"/>
  <c r="V24" i="2"/>
  <c r="Q22" i="2"/>
  <c r="Q24" i="2"/>
  <c r="P22" i="2"/>
  <c r="P24" i="2"/>
  <c r="D22" i="2"/>
  <c r="D60" i="2"/>
  <c r="C22" i="2"/>
  <c r="C53" i="2"/>
  <c r="AN49" i="2"/>
  <c r="AN57" i="2"/>
  <c r="AN65" i="2"/>
  <c r="AN73" i="2"/>
  <c r="AN81" i="2"/>
  <c r="AN89" i="2"/>
  <c r="AN97" i="2"/>
  <c r="AN105" i="2"/>
  <c r="AN50" i="2"/>
  <c r="AN74" i="2"/>
  <c r="AN98" i="2"/>
  <c r="AN90" i="2"/>
  <c r="AN51" i="2"/>
  <c r="AN59" i="2"/>
  <c r="AN67" i="2"/>
  <c r="AN75" i="2"/>
  <c r="AN83" i="2"/>
  <c r="AN91" i="2"/>
  <c r="AN99" i="2"/>
  <c r="AN107" i="2"/>
  <c r="AN52" i="2"/>
  <c r="AN60" i="2"/>
  <c r="AN76" i="2"/>
  <c r="AN84" i="2"/>
  <c r="AN92" i="2"/>
  <c r="AN100" i="2"/>
  <c r="AN108" i="2"/>
  <c r="AN68" i="2"/>
  <c r="AN53" i="2"/>
  <c r="AN61" i="2"/>
  <c r="AN69" i="2"/>
  <c r="AN77" i="2"/>
  <c r="AN85" i="2"/>
  <c r="AN93" i="2"/>
  <c r="AN101" i="2"/>
  <c r="AN109" i="2"/>
  <c r="AN63" i="2"/>
  <c r="AN71" i="2"/>
  <c r="AN87" i="2"/>
  <c r="AN103" i="2"/>
  <c r="AN54" i="2"/>
  <c r="AN62" i="2"/>
  <c r="AN70" i="2"/>
  <c r="AN78" i="2"/>
  <c r="AN86" i="2"/>
  <c r="AN94" i="2"/>
  <c r="AN102" i="2"/>
  <c r="AN48" i="2"/>
  <c r="AN55" i="2"/>
  <c r="AN79" i="2"/>
  <c r="AN95" i="2"/>
  <c r="AN56" i="2"/>
  <c r="AN64" i="2"/>
  <c r="AN72" i="2"/>
  <c r="AN80" i="2"/>
  <c r="AN88" i="2"/>
  <c r="AN96" i="2"/>
  <c r="AN104" i="2"/>
  <c r="AN58" i="2"/>
  <c r="AN66" i="2"/>
  <c r="AN82" i="2"/>
  <c r="AN106" i="2"/>
  <c r="I7" i="1"/>
  <c r="AL54" i="2"/>
  <c r="AL48" i="2"/>
  <c r="AL49" i="2"/>
  <c r="AL50" i="2"/>
  <c r="AL52" i="2"/>
  <c r="AL51" i="2"/>
  <c r="AL53" i="2"/>
  <c r="J7" i="1"/>
  <c r="AL61" i="2"/>
  <c r="AL55" i="2"/>
  <c r="AL57" i="2"/>
  <c r="AL58" i="2"/>
  <c r="AL59" i="2"/>
  <c r="AL56" i="2"/>
  <c r="AL60" i="2"/>
  <c r="AL62" i="2"/>
  <c r="K7" i="1"/>
  <c r="AL68" i="2"/>
  <c r="AL76" i="2"/>
  <c r="AL84" i="2"/>
  <c r="AL92" i="2"/>
  <c r="AL100" i="2"/>
  <c r="AL108" i="2"/>
  <c r="AL69" i="2"/>
  <c r="AL85" i="2"/>
  <c r="AL109" i="2"/>
  <c r="AL79" i="2"/>
  <c r="AL101" i="2"/>
  <c r="AL70" i="2"/>
  <c r="AL78" i="2"/>
  <c r="AL86" i="2"/>
  <c r="AL94" i="2"/>
  <c r="AL102" i="2"/>
  <c r="AL63" i="2"/>
  <c r="AL71" i="2"/>
  <c r="AL87" i="2"/>
  <c r="AL64" i="2"/>
  <c r="AL72" i="2"/>
  <c r="AL80" i="2"/>
  <c r="AL88" i="2"/>
  <c r="AL96" i="2"/>
  <c r="AL104" i="2"/>
  <c r="AL74" i="2"/>
  <c r="AL90" i="2"/>
  <c r="AL106" i="2"/>
  <c r="AL103" i="2"/>
  <c r="AL65" i="2"/>
  <c r="AL73" i="2"/>
  <c r="AL81" i="2"/>
  <c r="AL89" i="2"/>
  <c r="AL97" i="2"/>
  <c r="AL105" i="2"/>
  <c r="AL66" i="2"/>
  <c r="AL82" i="2"/>
  <c r="AL98" i="2"/>
  <c r="AL67" i="2"/>
  <c r="AL75" i="2"/>
  <c r="AL83" i="2"/>
  <c r="AL91" i="2"/>
  <c r="AL99" i="2"/>
  <c r="AL107" i="2"/>
  <c r="AL77" i="2"/>
  <c r="AL93" i="2"/>
  <c r="AL95" i="2"/>
  <c r="E22" i="2"/>
  <c r="D67" i="2"/>
  <c r="K22" i="2"/>
  <c r="K24" i="2"/>
  <c r="K25" i="2"/>
  <c r="J22" i="2"/>
  <c r="J24" i="2"/>
  <c r="J27" i="2"/>
  <c r="I22" i="2"/>
  <c r="J49" i="2"/>
  <c r="D29" i="1"/>
  <c r="D24" i="2"/>
  <c r="D25" i="2"/>
  <c r="P27" i="2"/>
  <c r="P25" i="2"/>
  <c r="Q27" i="2"/>
  <c r="Q25" i="2"/>
  <c r="V25" i="2"/>
  <c r="V27" i="2"/>
  <c r="W27" i="2"/>
  <c r="C50" i="2"/>
  <c r="C52" i="2"/>
  <c r="E24" i="2"/>
  <c r="E27" i="2"/>
  <c r="D52" i="2"/>
  <c r="C49" i="2"/>
  <c r="C24" i="2"/>
  <c r="C27" i="2"/>
  <c r="C48" i="2"/>
  <c r="C51" i="2"/>
  <c r="E29" i="1"/>
  <c r="D31" i="1"/>
  <c r="K27" i="2"/>
  <c r="I24" i="2"/>
  <c r="I25" i="2"/>
  <c r="J60" i="2"/>
  <c r="J25" i="2"/>
  <c r="I49" i="2"/>
  <c r="J67" i="2"/>
  <c r="I48" i="2"/>
  <c r="D27" i="2"/>
  <c r="E25" i="2"/>
  <c r="C25" i="2"/>
  <c r="C14" i="2"/>
  <c r="C13" i="2"/>
  <c r="C93" i="2"/>
  <c r="F29" i="1"/>
  <c r="F31" i="1"/>
  <c r="E31" i="1"/>
  <c r="I14" i="2"/>
  <c r="I13" i="2"/>
  <c r="I52" i="2"/>
  <c r="I27" i="2"/>
  <c r="I90" i="2"/>
  <c r="I98" i="2"/>
  <c r="I73" i="2"/>
  <c r="I68" i="2"/>
  <c r="I56" i="2"/>
  <c r="I86" i="2"/>
  <c r="I95" i="2"/>
  <c r="I77" i="2"/>
  <c r="I79" i="2"/>
  <c r="I72" i="2"/>
  <c r="I74" i="2"/>
  <c r="I87" i="2"/>
  <c r="I64" i="2"/>
  <c r="I76" i="2"/>
  <c r="I65" i="2"/>
  <c r="I62" i="2"/>
  <c r="I88" i="2"/>
  <c r="I70" i="2"/>
  <c r="I61" i="2"/>
  <c r="I69" i="2"/>
  <c r="I89" i="2"/>
  <c r="I66" i="2"/>
  <c r="I82" i="2"/>
  <c r="I93" i="2"/>
  <c r="I75" i="2"/>
  <c r="I54" i="2"/>
  <c r="I58" i="2"/>
  <c r="I85" i="2"/>
  <c r="I71" i="2"/>
  <c r="I91" i="2"/>
  <c r="I51" i="2"/>
  <c r="I84" i="2"/>
  <c r="I63" i="2"/>
  <c r="I92" i="2"/>
  <c r="I53" i="2"/>
  <c r="I81" i="2"/>
  <c r="I97" i="2"/>
  <c r="I55" i="2"/>
  <c r="I78" i="2"/>
  <c r="I94" i="2"/>
  <c r="I99" i="2"/>
  <c r="I57" i="2"/>
  <c r="I83" i="2"/>
  <c r="I7" i="2"/>
  <c r="I8" i="2"/>
  <c r="I59" i="2"/>
  <c r="I80" i="2"/>
  <c r="I96" i="2"/>
  <c r="I60" i="2"/>
  <c r="I67" i="2"/>
  <c r="I50" i="2"/>
  <c r="C86" i="2"/>
  <c r="C98" i="2"/>
  <c r="C54" i="2"/>
  <c r="C59" i="2"/>
  <c r="C63" i="2"/>
  <c r="C97" i="2"/>
  <c r="C58" i="2"/>
  <c r="C68" i="2"/>
  <c r="C79" i="2"/>
  <c r="C99" i="2"/>
  <c r="C70" i="2"/>
  <c r="C81" i="2"/>
  <c r="C84" i="2"/>
  <c r="C83" i="2"/>
  <c r="C55" i="2"/>
  <c r="C95" i="2"/>
  <c r="C82" i="2"/>
  <c r="C61" i="2"/>
  <c r="C72" i="2"/>
  <c r="C88" i="2"/>
  <c r="C62" i="2"/>
  <c r="C69" i="2"/>
  <c r="C85" i="2"/>
  <c r="C57" i="2"/>
  <c r="C64" i="2"/>
  <c r="C76" i="2"/>
  <c r="C92" i="2"/>
  <c r="C67" i="2"/>
  <c r="C73" i="2"/>
  <c r="C89" i="2"/>
  <c r="C90" i="2"/>
  <c r="C87" i="2"/>
  <c r="C66" i="2"/>
  <c r="C78" i="2"/>
  <c r="C94" i="2"/>
  <c r="C56" i="2"/>
  <c r="C75" i="2"/>
  <c r="C91" i="2"/>
  <c r="C74" i="2"/>
  <c r="C65" i="2"/>
  <c r="C71" i="2"/>
  <c r="C7" i="2"/>
  <c r="C8" i="2"/>
  <c r="C80" i="2"/>
  <c r="C96" i="2"/>
  <c r="C60" i="2"/>
  <c r="C77" i="2"/>
  <c r="O22" i="2"/>
  <c r="O48" i="2"/>
  <c r="O24" i="2"/>
  <c r="O27" i="2"/>
  <c r="O25" i="2"/>
  <c r="O14" i="2"/>
  <c r="O13" i="2"/>
  <c r="O49" i="2"/>
  <c r="O7" i="2"/>
  <c r="O86" i="2"/>
  <c r="O55" i="2"/>
  <c r="O63" i="2"/>
  <c r="O71" i="2"/>
  <c r="O79" i="2"/>
  <c r="O87" i="2"/>
  <c r="O95" i="2"/>
  <c r="O103" i="2"/>
  <c r="O76" i="2"/>
  <c r="O92" i="2"/>
  <c r="O61" i="2"/>
  <c r="O85" i="2"/>
  <c r="O109" i="2"/>
  <c r="O78" i="2"/>
  <c r="O102" i="2"/>
  <c r="O56" i="2"/>
  <c r="O64" i="2"/>
  <c r="O72" i="2"/>
  <c r="O80" i="2"/>
  <c r="O88" i="2"/>
  <c r="O96" i="2"/>
  <c r="O104" i="2"/>
  <c r="O51" i="2"/>
  <c r="O83" i="2"/>
  <c r="O107" i="2"/>
  <c r="O68" i="2"/>
  <c r="O100" i="2"/>
  <c r="O77" i="2"/>
  <c r="O101" i="2"/>
  <c r="O54" i="2"/>
  <c r="O94" i="2"/>
  <c r="O57" i="2"/>
  <c r="O65" i="2"/>
  <c r="O73" i="2"/>
  <c r="O81" i="2"/>
  <c r="O89" i="2"/>
  <c r="O97" i="2"/>
  <c r="O105" i="2"/>
  <c r="O59" i="2"/>
  <c r="O75" i="2"/>
  <c r="O99" i="2"/>
  <c r="O52" i="2"/>
  <c r="O84" i="2"/>
  <c r="O53" i="2"/>
  <c r="O70" i="2"/>
  <c r="O58" i="2"/>
  <c r="O66" i="2"/>
  <c r="O74" i="2"/>
  <c r="O82" i="2"/>
  <c r="O90" i="2"/>
  <c r="O98" i="2"/>
  <c r="O106" i="2"/>
  <c r="O67" i="2"/>
  <c r="O91" i="2"/>
  <c r="O60" i="2"/>
  <c r="O108" i="2"/>
  <c r="O69" i="2"/>
  <c r="O93" i="2"/>
  <c r="O62" i="2"/>
  <c r="O50" i="2"/>
  <c r="L29" i="1"/>
  <c r="U22" i="2"/>
  <c r="U24" i="2"/>
  <c r="P48" i="2"/>
  <c r="U27" i="2"/>
  <c r="U25" i="2"/>
  <c r="U14" i="2"/>
  <c r="U13" i="2"/>
  <c r="P74" i="2"/>
  <c r="P64" i="2"/>
  <c r="P100" i="2"/>
  <c r="P108" i="2"/>
  <c r="P51" i="2"/>
  <c r="P61" i="2"/>
  <c r="P85" i="2"/>
  <c r="P69" i="2"/>
  <c r="P88" i="2"/>
  <c r="P70" i="2"/>
  <c r="P65" i="2"/>
  <c r="P104" i="2"/>
  <c r="P50" i="2"/>
  <c r="P107" i="2"/>
  <c r="P81" i="2"/>
  <c r="P56" i="2"/>
  <c r="P86" i="2"/>
  <c r="P67" i="2"/>
  <c r="P76" i="2"/>
  <c r="P87" i="2"/>
  <c r="P59" i="2"/>
  <c r="P71" i="2"/>
  <c r="P54" i="2"/>
  <c r="P84" i="2"/>
  <c r="P89" i="2"/>
  <c r="P92" i="2"/>
  <c r="P101" i="2"/>
  <c r="P75" i="2"/>
  <c r="P102" i="2"/>
  <c r="P97" i="2"/>
  <c r="P66" i="2"/>
  <c r="P83" i="2"/>
  <c r="P109" i="2"/>
  <c r="P52" i="2"/>
  <c r="P57" i="2"/>
  <c r="P53" i="2"/>
  <c r="P93" i="2"/>
  <c r="P80" i="2"/>
  <c r="P105" i="2"/>
  <c r="P79" i="2"/>
  <c r="P72" i="2"/>
  <c r="P55" i="2"/>
  <c r="P62" i="2"/>
  <c r="P96" i="2"/>
  <c r="P77" i="2"/>
  <c r="P103" i="2"/>
  <c r="P58" i="2"/>
  <c r="P63" i="2"/>
  <c r="P82" i="2"/>
  <c r="P94" i="2"/>
  <c r="P91" i="2"/>
  <c r="P73" i="2"/>
  <c r="P49" i="2"/>
  <c r="U7" i="2"/>
  <c r="P78" i="2"/>
  <c r="P68" i="2"/>
  <c r="P98" i="2"/>
  <c r="P95" i="2"/>
  <c r="P90" i="2"/>
  <c r="P99" i="2"/>
  <c r="P106" i="2"/>
  <c r="P60" i="2"/>
  <c r="K15" i="1"/>
  <c r="I15" i="1"/>
  <c r="J15" i="1"/>
  <c r="I11" i="1"/>
  <c r="J11" i="1"/>
  <c r="K11" i="1"/>
  <c r="AM59" i="2"/>
  <c r="AM58" i="2"/>
  <c r="AM60" i="2"/>
  <c r="AM61" i="2"/>
  <c r="AM62" i="2"/>
  <c r="AM57" i="2"/>
  <c r="AM55" i="2"/>
  <c r="AM56" i="2"/>
  <c r="AM83" i="2"/>
  <c r="AM69" i="2"/>
  <c r="AM86" i="2"/>
  <c r="AM79" i="2"/>
  <c r="AM73" i="2"/>
  <c r="AM66" i="2"/>
  <c r="AM99" i="2"/>
  <c r="AM77" i="2"/>
  <c r="AM94" i="2"/>
  <c r="AM81" i="2"/>
  <c r="AM74" i="2"/>
  <c r="AM68" i="2"/>
  <c r="AM85" i="2"/>
  <c r="AM102" i="2"/>
  <c r="AM95" i="2"/>
  <c r="AM89" i="2"/>
  <c r="AM98" i="2"/>
  <c r="AM88" i="2"/>
  <c r="AM82" i="2"/>
  <c r="AM76" i="2"/>
  <c r="AM93" i="2"/>
  <c r="AM63" i="2"/>
  <c r="AM103" i="2"/>
  <c r="AM97" i="2"/>
  <c r="AM92" i="2"/>
  <c r="AM80" i="2"/>
  <c r="AM107" i="2"/>
  <c r="AM90" i="2"/>
  <c r="AM84" i="2"/>
  <c r="AM109" i="2"/>
  <c r="AM72" i="2"/>
  <c r="AM64" i="2"/>
  <c r="AM105" i="2"/>
  <c r="AM101" i="2"/>
  <c r="AM75" i="2"/>
  <c r="AM65" i="2"/>
  <c r="AM106" i="2"/>
  <c r="AM100" i="2"/>
  <c r="AM70" i="2"/>
  <c r="AM104" i="2"/>
  <c r="AM96" i="2"/>
  <c r="AM91" i="2"/>
  <c r="AM67" i="2"/>
  <c r="AM108" i="2"/>
  <c r="AM78" i="2"/>
  <c r="AM71" i="2"/>
  <c r="AM87" i="2"/>
  <c r="AM52" i="2"/>
  <c r="AM54" i="2"/>
  <c r="AM50" i="2"/>
  <c r="AM49" i="2"/>
  <c r="AM51" i="2"/>
  <c r="AM53" i="2"/>
  <c r="AM48" i="2"/>
  <c r="H22" i="1"/>
  <c r="L21" i="1"/>
  <c r="L22" i="1"/>
  <c r="M31" i="1"/>
  <c r="M30" i="1"/>
  <c r="J22" i="1"/>
  <c r="Q31" i="2"/>
  <c r="N21" i="1"/>
  <c r="Q36" i="2"/>
  <c r="K21" i="1"/>
  <c r="O31" i="2"/>
  <c r="G22" i="1"/>
  <c r="N22" i="1"/>
  <c r="O31" i="1"/>
  <c r="O30" i="1"/>
  <c r="P31" i="2"/>
  <c r="I22" i="1"/>
  <c r="M21" i="1"/>
  <c r="P36" i="2"/>
  <c r="L30" i="1"/>
  <c r="K22" i="1"/>
  <c r="Q48" i="2"/>
  <c r="M22" i="1"/>
  <c r="N31" i="1"/>
  <c r="N30" i="1"/>
  <c r="O36" i="2"/>
  <c r="S48" i="2"/>
  <c r="Q49" i="2"/>
  <c r="R48" i="2"/>
  <c r="L31" i="1"/>
  <c r="Q84" i="2"/>
  <c r="Q59" i="2"/>
  <c r="Q52" i="2"/>
  <c r="Q86" i="2"/>
  <c r="Q77" i="2"/>
  <c r="Q82" i="2"/>
  <c r="Q58" i="2"/>
  <c r="Q60" i="2"/>
  <c r="Q95" i="2"/>
  <c r="Q53" i="2"/>
  <c r="Q70" i="2"/>
  <c r="Q76" i="2"/>
  <c r="Q99" i="2"/>
  <c r="Q50" i="2"/>
  <c r="U9" i="2"/>
  <c r="U10" i="2"/>
  <c r="Q89" i="2"/>
  <c r="Q105" i="2"/>
  <c r="Q87" i="2"/>
  <c r="Q51" i="2"/>
  <c r="Q80" i="2"/>
  <c r="Q62" i="2"/>
  <c r="Q69" i="2"/>
  <c r="Q74" i="2"/>
  <c r="Q68" i="2"/>
  <c r="Q92" i="2"/>
  <c r="O8" i="2"/>
  <c r="O9" i="2"/>
  <c r="O10" i="2"/>
  <c r="Q102" i="2"/>
  <c r="Q66" i="2"/>
  <c r="Q94" i="2"/>
  <c r="Q56" i="2"/>
  <c r="Q106" i="2"/>
  <c r="Q78" i="2"/>
  <c r="Q64" i="2"/>
  <c r="Q75" i="2"/>
  <c r="Q104" i="2"/>
  <c r="Q90" i="2"/>
  <c r="Q109" i="2"/>
  <c r="Q88" i="2"/>
  <c r="Q85" i="2"/>
  <c r="Q96" i="2"/>
  <c r="Q73" i="2"/>
  <c r="Q97" i="2"/>
  <c r="Q100" i="2"/>
  <c r="Q71" i="2"/>
  <c r="Q98" i="2"/>
  <c r="Q63" i="2"/>
  <c r="Q79" i="2"/>
  <c r="Q67" i="2"/>
  <c r="Q54" i="2"/>
  <c r="Q57" i="2"/>
  <c r="Q72" i="2"/>
  <c r="Q101" i="2"/>
  <c r="Q91" i="2"/>
  <c r="Q107" i="2"/>
  <c r="Q108" i="2"/>
  <c r="Q103" i="2"/>
  <c r="Q81" i="2"/>
  <c r="Q55" i="2"/>
  <c r="Q93" i="2"/>
  <c r="Q83" i="2"/>
  <c r="Q65" i="2"/>
  <c r="R49" i="2"/>
  <c r="S49" i="2"/>
  <c r="Q61" i="2"/>
  <c r="R82" i="2"/>
  <c r="S82" i="2"/>
  <c r="R74" i="2"/>
  <c r="S74" i="2"/>
  <c r="R63" i="2"/>
  <c r="S63" i="2"/>
  <c r="R65" i="2"/>
  <c r="S65" i="2"/>
  <c r="S62" i="2"/>
  <c r="R62" i="2"/>
  <c r="S77" i="2"/>
  <c r="R77" i="2"/>
  <c r="S83" i="2"/>
  <c r="R83" i="2"/>
  <c r="S101" i="2"/>
  <c r="R101" i="2"/>
  <c r="S71" i="2"/>
  <c r="R71" i="2"/>
  <c r="S90" i="2"/>
  <c r="R90" i="2"/>
  <c r="R66" i="2"/>
  <c r="S66" i="2"/>
  <c r="S80" i="2"/>
  <c r="R80" i="2"/>
  <c r="R76" i="2"/>
  <c r="S76" i="2"/>
  <c r="S86" i="2"/>
  <c r="R86" i="2"/>
  <c r="S108" i="2"/>
  <c r="R108" i="2"/>
  <c r="R106" i="2"/>
  <c r="S106" i="2"/>
  <c r="S107" i="2"/>
  <c r="R107" i="2"/>
  <c r="S50" i="2"/>
  <c r="R50" i="2"/>
  <c r="S98" i="2"/>
  <c r="R98" i="2"/>
  <c r="R93" i="2"/>
  <c r="S93" i="2"/>
  <c r="S104" i="2"/>
  <c r="R104" i="2"/>
  <c r="R102" i="2"/>
  <c r="S102" i="2"/>
  <c r="R51" i="2"/>
  <c r="S51" i="2"/>
  <c r="S70" i="2"/>
  <c r="R70" i="2"/>
  <c r="S52" i="2"/>
  <c r="R52" i="2"/>
  <c r="R85" i="2"/>
  <c r="S85" i="2"/>
  <c r="S69" i="2"/>
  <c r="R69" i="2"/>
  <c r="S94" i="2"/>
  <c r="R94" i="2"/>
  <c r="S72" i="2"/>
  <c r="R72" i="2"/>
  <c r="R87" i="2"/>
  <c r="S87" i="2"/>
  <c r="S53" i="2"/>
  <c r="R53" i="2"/>
  <c r="R59" i="2"/>
  <c r="S59" i="2"/>
  <c r="S79" i="2"/>
  <c r="R79" i="2"/>
  <c r="R58" i="2"/>
  <c r="S58" i="2"/>
  <c r="R56" i="2"/>
  <c r="S56" i="2"/>
  <c r="S109" i="2"/>
  <c r="R109" i="2"/>
  <c r="R100" i="2"/>
  <c r="S100" i="2"/>
  <c r="S57" i="2"/>
  <c r="R57" i="2"/>
  <c r="R54" i="2"/>
  <c r="S54" i="2"/>
  <c r="S64" i="2"/>
  <c r="R64" i="2"/>
  <c r="R92" i="2"/>
  <c r="S92" i="2"/>
  <c r="R105" i="2"/>
  <c r="S105" i="2"/>
  <c r="S95" i="2"/>
  <c r="R95" i="2"/>
  <c r="R61" i="2"/>
  <c r="S61" i="2"/>
  <c r="R88" i="2"/>
  <c r="S88" i="2"/>
  <c r="R91" i="2"/>
  <c r="S91" i="2"/>
  <c r="R99" i="2"/>
  <c r="S99" i="2"/>
  <c r="R55" i="2"/>
  <c r="S55" i="2"/>
  <c r="S97" i="2"/>
  <c r="R97" i="2"/>
  <c r="R75" i="2"/>
  <c r="S75" i="2"/>
  <c r="S81" i="2"/>
  <c r="R81" i="2"/>
  <c r="S73" i="2"/>
  <c r="R73" i="2"/>
  <c r="S103" i="2"/>
  <c r="R103" i="2"/>
  <c r="R67" i="2"/>
  <c r="S67" i="2"/>
  <c r="R96" i="2"/>
  <c r="S96" i="2"/>
  <c r="R78" i="2"/>
  <c r="S78" i="2"/>
  <c r="R68" i="2"/>
  <c r="S68" i="2"/>
  <c r="R89" i="2"/>
  <c r="S89" i="2"/>
  <c r="S60" i="2"/>
  <c r="R60" i="2"/>
  <c r="S84" i="2"/>
  <c r="R8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Stane Merse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Popravek vrednosti glede na anlaizo prvega poziva, sicer vrednosti iz leta 2016.</t>
        </r>
      </text>
    </comment>
  </commentList>
</comments>
</file>

<file path=xl/sharedStrings.xml><?xml version="1.0" encoding="utf-8"?>
<sst xmlns="http://schemas.openxmlformats.org/spreadsheetml/2006/main" count="190" uniqueCount="65">
  <si>
    <t>Nespremenljivi del RSEE</t>
  </si>
  <si>
    <t>Spremenljivi del RSEE</t>
  </si>
  <si>
    <t>RSEE SKUPAJ</t>
  </si>
  <si>
    <t>€/MWhel</t>
  </si>
  <si>
    <t>do 50 kW</t>
  </si>
  <si>
    <t xml:space="preserve"> do 1 MW</t>
  </si>
  <si>
    <t>do 10 MW</t>
  </si>
  <si>
    <t>1. Hidroelektrarne</t>
  </si>
  <si>
    <t>2. Vetrne elektrarne</t>
  </si>
  <si>
    <t>3.1 Sončne elektrarne - na stavbah</t>
  </si>
  <si>
    <t>3.2 Sončne elektrarne - samostojni objekti</t>
  </si>
  <si>
    <t>4. Geotermalne elektrarne</t>
  </si>
  <si>
    <t>5.1 Elektrarne na lesno biomaso</t>
  </si>
  <si>
    <t>5.4. Stare elektrarne na lesno biomaso</t>
  </si>
  <si>
    <t>6.1 Bioplinske enote - biomasa</t>
  </si>
  <si>
    <t>6.2 Bioplinske enote - odpadki</t>
  </si>
  <si>
    <t>8. Elektrarne na bioplin iz čistilnih naprav</t>
  </si>
  <si>
    <t>7. Elektrarne na odlagališčni plin</t>
  </si>
  <si>
    <t>9. Elektrarne na biološko razgradljive odpadke</t>
  </si>
  <si>
    <t>Celoletno obratovanje (več kot 4.000 h/leto)</t>
  </si>
  <si>
    <t>10. SPTE na fosilna goriva</t>
  </si>
  <si>
    <t>do 5 MW</t>
  </si>
  <si>
    <t>a</t>
  </si>
  <si>
    <t>b</t>
  </si>
  <si>
    <t>Izračun regresije:</t>
  </si>
  <si>
    <t>NDRS</t>
  </si>
  <si>
    <t>x</t>
  </si>
  <si>
    <t>y</t>
  </si>
  <si>
    <t>ln(x)</t>
  </si>
  <si>
    <t>ln(y)</t>
  </si>
  <si>
    <t>ln(x)*ln(y)</t>
  </si>
  <si>
    <t>(ln(x))^2</t>
  </si>
  <si>
    <r>
      <t>P</t>
    </r>
    <r>
      <rPr>
        <b/>
        <vertAlign val="subscript"/>
        <sz val="11"/>
        <color theme="1"/>
        <rFont val="Calibri"/>
        <family val="2"/>
        <charset val="238"/>
        <scheme val="minor"/>
      </rPr>
      <t>El</t>
    </r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</si>
  <si>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</si>
  <si>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</si>
  <si>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</si>
  <si>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</si>
  <si>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</si>
  <si>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</si>
  <si>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</si>
  <si>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</si>
  <si>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</si>
  <si>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</si>
  <si>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OP</t>
  </si>
  <si>
    <t>Referenčna tržna cena električne energije:</t>
  </si>
  <si>
    <t>PN SPTE</t>
  </si>
  <si>
    <t>Pel</t>
  </si>
  <si>
    <t>Krivulja KNDRS</t>
  </si>
  <si>
    <t>RSEE razr.</t>
  </si>
  <si>
    <t>SPTE  (do 4.000h/leto)</t>
  </si>
  <si>
    <t>SPTE (več kot 4.000 h/leto)</t>
  </si>
  <si>
    <t>PN OVE</t>
  </si>
  <si>
    <t>Krivulja KNDRS&lt;4000h</t>
  </si>
  <si>
    <t>Krivulja KNDRS&gt;4000h</t>
  </si>
  <si>
    <t>Krivulja KSDRS</t>
  </si>
  <si>
    <t>RSEE &gt;4000h</t>
  </si>
  <si>
    <t>RSEE &lt;4000h</t>
  </si>
  <si>
    <t>do 20 MW</t>
  </si>
  <si>
    <t>PNSPTE</t>
  </si>
  <si>
    <t>VE</t>
  </si>
  <si>
    <t>LB</t>
  </si>
  <si>
    <t>SEO</t>
  </si>
  <si>
    <t>Referenčni stroški za leto 2021 za tipične velikostne razrede PN</t>
  </si>
  <si>
    <t>Izračun RSEE za leto 2021 (javni poziv julij 2021) z regresijskimi krivuljami</t>
  </si>
  <si>
    <t>MOČ PROIZVODNE NAPRAVE SE VNESE V ENOTI MW, ZAOKROŽENA NA 3 DECIMALNA MESTA NATANČNO!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</si>
</sst>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11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88">
    <xf numFmtId="0" fontId="0" fillId="0" borderId="0" xfId="0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2" fillId="0" borderId="13" xfId="0" applyFont="1" applyBorder="1"/>
    <xf numFmtId="4" fontId="0" fillId="0" borderId="14" xfId="0" applyNumberFormat="1" applyBorder="1"/>
    <xf numFmtId="4" fontId="0" fillId="0" borderId="15" xfId="0" applyNumberFormat="1" applyBorder="1"/>
    <xf numFmtId="4" fontId="0" fillId="1" borderId="14" xfId="0" applyNumberFormat="1" applyFill="1" applyBorder="1"/>
    <xf numFmtId="4" fontId="0" fillId="1" borderId="15" xfId="0" applyNumberFormat="1" applyFill="1" applyBorder="1"/>
    <xf numFmtId="0" fontId="2" fillId="0" borderId="17" xfId="0" applyFont="1" applyBorder="1"/>
    <xf numFmtId="4" fontId="6" fillId="1" borderId="14" xfId="0" applyNumberFormat="1" applyFont="1" applyFill="1" applyBorder="1"/>
    <xf numFmtId="4" fontId="6" fillId="1" borderId="15" xfId="0" applyNumberFormat="1" applyFont="1" applyFill="1" applyBorder="1"/>
    <xf numFmtId="4" fontId="0" fillId="2" borderId="14" xfId="0" applyNumberFormat="1" applyFill="1" applyBorder="1"/>
    <xf numFmtId="0" fontId="2" fillId="0" borderId="17" xfId="0" applyFont="1" applyFill="1" applyBorder="1"/>
    <xf numFmtId="0" fontId="2" fillId="0" borderId="19" xfId="0" applyFont="1" applyBorder="1"/>
    <xf numFmtId="4" fontId="0" fillId="1" borderId="10" xfId="0" applyNumberFormat="1" applyFill="1" applyBorder="1"/>
    <xf numFmtId="4" fontId="0" fillId="0" borderId="11" xfId="0" applyNumberFormat="1" applyBorder="1"/>
    <xf numFmtId="4" fontId="0" fillId="1" borderId="11" xfId="0" applyNumberFormat="1" applyFill="1" applyBorder="1"/>
    <xf numFmtId="3" fontId="4" fillId="0" borderId="24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2" fontId="0" fillId="0" borderId="23" xfId="0" applyNumberFormat="1" applyBorder="1"/>
    <xf numFmtId="0" fontId="7" fillId="0" borderId="27" xfId="0" applyFont="1" applyFill="1" applyBorder="1" applyAlignment="1">
      <alignment horizontal="left" indent="4"/>
    </xf>
    <xf numFmtId="0" fontId="7" fillId="0" borderId="9" xfId="0" applyFont="1" applyFill="1" applyBorder="1" applyAlignment="1">
      <alignment horizontal="left" indent="4"/>
    </xf>
    <xf numFmtId="4" fontId="7" fillId="0" borderId="14" xfId="0" applyNumberFormat="1" applyFont="1" applyBorder="1"/>
    <xf numFmtId="4" fontId="7" fillId="0" borderId="15" xfId="0" applyNumberFormat="1" applyFont="1" applyBorder="1"/>
    <xf numFmtId="4" fontId="7" fillId="1" borderId="10" xfId="0" applyNumberFormat="1" applyFont="1" applyFill="1" applyBorder="1"/>
    <xf numFmtId="4" fontId="7" fillId="0" borderId="11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2" fontId="1" fillId="0" borderId="22" xfId="0" applyNumberFormat="1" applyFont="1" applyBorder="1"/>
    <xf numFmtId="2" fontId="1" fillId="0" borderId="28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0" fontId="1" fillId="0" borderId="0" xfId="0" applyFont="1"/>
    <xf numFmtId="0" fontId="13" fillId="0" borderId="0" xfId="0" applyFont="1"/>
    <xf numFmtId="0" fontId="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5" fillId="3" borderId="33" xfId="0" applyFont="1" applyFill="1" applyBorder="1" applyAlignment="1">
      <alignment horizontal="center"/>
    </xf>
    <xf numFmtId="4" fontId="15" fillId="3" borderId="34" xfId="0" applyNumberFormat="1" applyFont="1" applyFill="1" applyBorder="1" applyAlignment="1">
      <alignment horizontal="right"/>
    </xf>
    <xf numFmtId="4" fontId="15" fillId="3" borderId="23" xfId="0" applyNumberFormat="1" applyFont="1" applyFill="1" applyBorder="1"/>
    <xf numFmtId="4" fontId="15" fillId="3" borderId="32" xfId="0" applyNumberFormat="1" applyFont="1" applyFill="1" applyBorder="1"/>
    <xf numFmtId="0" fontId="15" fillId="3" borderId="36" xfId="0" applyFont="1" applyFill="1" applyBorder="1" applyAlignment="1">
      <alignment horizontal="right"/>
    </xf>
    <xf numFmtId="4" fontId="15" fillId="3" borderId="26" xfId="0" applyNumberFormat="1" applyFont="1" applyFill="1" applyBorder="1"/>
    <xf numFmtId="4" fontId="15" fillId="3" borderId="37" xfId="0" applyNumberFormat="1" applyFont="1" applyFill="1" applyBorder="1"/>
    <xf numFmtId="0" fontId="15" fillId="3" borderId="38" xfId="0" applyFont="1" applyFill="1" applyBorder="1" applyAlignment="1">
      <alignment horizontal="right"/>
    </xf>
    <xf numFmtId="4" fontId="15" fillId="3" borderId="0" xfId="0" applyNumberFormat="1" applyFont="1" applyFill="1" applyBorder="1"/>
    <xf numFmtId="4" fontId="15" fillId="3" borderId="39" xfId="0" applyNumberFormat="1" applyFont="1" applyFill="1" applyBorder="1"/>
    <xf numFmtId="0" fontId="15" fillId="3" borderId="31" xfId="0" applyFont="1" applyFill="1" applyBorder="1" applyAlignment="1">
      <alignment horizontal="right"/>
    </xf>
    <xf numFmtId="165" fontId="14" fillId="0" borderId="0" xfId="0" applyNumberFormat="1" applyFont="1"/>
    <xf numFmtId="166" fontId="15" fillId="3" borderId="34" xfId="0" applyNumberFormat="1" applyFont="1" applyFill="1" applyBorder="1" applyAlignment="1">
      <alignment horizontal="right"/>
    </xf>
    <xf numFmtId="166" fontId="15" fillId="3" borderId="35" xfId="0" applyNumberFormat="1" applyFont="1" applyFill="1" applyBorder="1" applyAlignment="1">
      <alignment horizontal="right"/>
    </xf>
    <xf numFmtId="4" fontId="15" fillId="3" borderId="34" xfId="0" applyNumberFormat="1" applyFont="1" applyFill="1" applyBorder="1"/>
    <xf numFmtId="4" fontId="15" fillId="3" borderId="35" xfId="0" applyNumberFormat="1" applyFont="1" applyFill="1" applyBorder="1"/>
    <xf numFmtId="0" fontId="22" fillId="0" borderId="0" xfId="0" applyFont="1"/>
    <xf numFmtId="0" fontId="23" fillId="0" borderId="0" xfId="0" applyFont="1"/>
    <xf numFmtId="0" fontId="25" fillId="0" borderId="0" xfId="0" applyFont="1"/>
    <xf numFmtId="0" fontId="24" fillId="6" borderId="36" xfId="0" applyFont="1" applyFill="1" applyBorder="1" applyAlignment="1">
      <alignment horizontal="center"/>
    </xf>
    <xf numFmtId="166" fontId="24" fillId="6" borderId="37" xfId="0" applyNumberFormat="1" applyFont="1" applyFill="1" applyBorder="1"/>
    <xf numFmtId="0" fontId="24" fillId="6" borderId="31" xfId="0" applyFont="1" applyFill="1" applyBorder="1" applyAlignment="1">
      <alignment horizontal="center"/>
    </xf>
    <xf numFmtId="166" fontId="24" fillId="6" borderId="32" xfId="0" applyNumberFormat="1" applyFont="1" applyFill="1" applyBorder="1"/>
    <xf numFmtId="0" fontId="15" fillId="7" borderId="33" xfId="0" applyFont="1" applyFill="1" applyBorder="1" applyAlignment="1">
      <alignment horizontal="center"/>
    </xf>
    <xf numFmtId="166" fontId="15" fillId="7" borderId="34" xfId="0" applyNumberFormat="1" applyFont="1" applyFill="1" applyBorder="1" applyAlignment="1">
      <alignment horizontal="right"/>
    </xf>
    <xf numFmtId="4" fontId="15" fillId="7" borderId="34" xfId="0" applyNumberFormat="1" applyFont="1" applyFill="1" applyBorder="1"/>
    <xf numFmtId="0" fontId="15" fillId="7" borderId="36" xfId="0" applyFont="1" applyFill="1" applyBorder="1" applyAlignment="1">
      <alignment horizontal="right"/>
    </xf>
    <xf numFmtId="4" fontId="15" fillId="7" borderId="26" xfId="0" applyNumberFormat="1" applyFont="1" applyFill="1" applyBorder="1"/>
    <xf numFmtId="0" fontId="15" fillId="7" borderId="38" xfId="0" applyFont="1" applyFill="1" applyBorder="1" applyAlignment="1">
      <alignment horizontal="right"/>
    </xf>
    <xf numFmtId="4" fontId="15" fillId="7" borderId="0" xfId="0" applyNumberFormat="1" applyFont="1" applyFill="1" applyBorder="1"/>
    <xf numFmtId="0" fontId="15" fillId="7" borderId="31" xfId="0" applyFont="1" applyFill="1" applyBorder="1" applyAlignment="1">
      <alignment horizontal="right"/>
    </xf>
    <xf numFmtId="4" fontId="15" fillId="7" borderId="23" xfId="0" applyNumberFormat="1" applyFont="1" applyFill="1" applyBorder="1"/>
    <xf numFmtId="0" fontId="27" fillId="0" borderId="0" xfId="0" applyFont="1"/>
    <xf numFmtId="4" fontId="0" fillId="0" borderId="0" xfId="0" applyNumberFormat="1"/>
    <xf numFmtId="0" fontId="31" fillId="0" borderId="0" xfId="1" applyFont="1" applyAlignment="1">
      <alignment horizontal="right"/>
    </xf>
    <xf numFmtId="0" fontId="31" fillId="0" borderId="0" xfId="1" applyFont="1"/>
    <xf numFmtId="0" fontId="15" fillId="0" borderId="0" xfId="0" applyFont="1" applyAlignment="1">
      <alignment horizontal="center"/>
    </xf>
    <xf numFmtId="166" fontId="0" fillId="0" borderId="0" xfId="0" applyNumberFormat="1"/>
    <xf numFmtId="166" fontId="15" fillId="4" borderId="34" xfId="0" applyNumberFormat="1" applyFont="1" applyFill="1" applyBorder="1" applyAlignment="1">
      <alignment horizontal="right"/>
    </xf>
    <xf numFmtId="0" fontId="32" fillId="0" borderId="0" xfId="0" applyFont="1"/>
    <xf numFmtId="0" fontId="0" fillId="0" borderId="27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57" xfId="0" applyNumberFormat="1" applyBorder="1"/>
    <xf numFmtId="2" fontId="0" fillId="0" borderId="59" xfId="0" applyNumberFormat="1" applyBorder="1"/>
    <xf numFmtId="2" fontId="0" fillId="0" borderId="39" xfId="0" applyNumberFormat="1" applyBorder="1"/>
    <xf numFmtId="2" fontId="0" fillId="0" borderId="45" xfId="0" applyNumberFormat="1" applyBorder="1"/>
    <xf numFmtId="2" fontId="0" fillId="0" borderId="53" xfId="0" applyNumberFormat="1" applyBorder="1"/>
    <xf numFmtId="3" fontId="33" fillId="0" borderId="61" xfId="0" applyNumberFormat="1" applyFont="1" applyFill="1" applyBorder="1" applyAlignment="1">
      <alignment horizontal="center"/>
    </xf>
    <xf numFmtId="3" fontId="33" fillId="0" borderId="21" xfId="0" applyNumberFormat="1" applyFont="1" applyFill="1" applyBorder="1" applyAlignment="1">
      <alignment horizontal="center"/>
    </xf>
    <xf numFmtId="3" fontId="33" fillId="0" borderId="4" xfId="0" applyNumberFormat="1" applyFont="1" applyFill="1" applyBorder="1" applyAlignment="1">
      <alignment horizontal="center"/>
    </xf>
    <xf numFmtId="2" fontId="0" fillId="0" borderId="0" xfId="0" applyNumberFormat="1"/>
    <xf numFmtId="3" fontId="4" fillId="0" borderId="51" xfId="0" applyNumberFormat="1" applyFont="1" applyFill="1" applyBorder="1" applyAlignment="1">
      <alignment horizontal="center"/>
    </xf>
    <xf numFmtId="0" fontId="9" fillId="0" borderId="0" xfId="0" applyFont="1"/>
    <xf numFmtId="3" fontId="4" fillId="0" borderId="50" xfId="0" applyNumberFormat="1" applyFont="1" applyFill="1" applyBorder="1" applyAlignment="1">
      <alignment horizontal="center"/>
    </xf>
    <xf numFmtId="0" fontId="0" fillId="0" borderId="49" xfId="0" applyBorder="1"/>
    <xf numFmtId="0" fontId="0" fillId="0" borderId="56" xfId="0" applyBorder="1" applyAlignment="1">
      <alignment horizontal="center"/>
    </xf>
    <xf numFmtId="2" fontId="0" fillId="0" borderId="42" xfId="0" applyNumberFormat="1" applyBorder="1"/>
    <xf numFmtId="2" fontId="0" fillId="0" borderId="58" xfId="0" applyNumberFormat="1" applyBorder="1"/>
    <xf numFmtId="0" fontId="1" fillId="0" borderId="49" xfId="0" applyFont="1" applyBorder="1" applyAlignment="1">
      <alignment horizontal="center"/>
    </xf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63" xfId="0" applyNumberFormat="1" applyFont="1" applyBorder="1"/>
    <xf numFmtId="2" fontId="0" fillId="0" borderId="55" xfId="0" applyNumberFormat="1" applyBorder="1"/>
    <xf numFmtId="2" fontId="0" fillId="0" borderId="64" xfId="0" applyNumberFormat="1" applyBorder="1"/>
    <xf numFmtId="2" fontId="1" fillId="0" borderId="35" xfId="0" applyNumberFormat="1" applyFont="1" applyBorder="1"/>
    <xf numFmtId="0" fontId="15" fillId="0" borderId="0" xfId="0" applyFont="1" applyAlignment="1">
      <alignment horizontal="center" wrapText="1"/>
    </xf>
    <xf numFmtId="4" fontId="0" fillId="3" borderId="0" xfId="0" applyNumberFormat="1" applyFill="1"/>
    <xf numFmtId="3" fontId="4" fillId="0" borderId="52" xfId="0" applyNumberFormat="1" applyFont="1" applyFill="1" applyBorder="1" applyAlignment="1">
      <alignment horizontal="center"/>
    </xf>
    <xf numFmtId="3" fontId="4" fillId="0" borderId="49" xfId="0" applyNumberFormat="1" applyFont="1" applyFill="1" applyBorder="1" applyAlignment="1">
      <alignment horizontal="center"/>
    </xf>
    <xf numFmtId="4" fontId="0" fillId="1" borderId="54" xfId="0" applyNumberFormat="1" applyFill="1" applyBorder="1"/>
    <xf numFmtId="4" fontId="0" fillId="1" borderId="53" xfId="0" applyNumberFormat="1" applyFill="1" applyBorder="1"/>
    <xf numFmtId="4" fontId="7" fillId="0" borderId="54" xfId="0" applyNumberFormat="1" applyFont="1" applyBorder="1"/>
    <xf numFmtId="4" fontId="7" fillId="0" borderId="53" xfId="0" applyNumberFormat="1" applyFont="1" applyBorder="1"/>
    <xf numFmtId="0" fontId="3" fillId="0" borderId="62" xfId="0" applyFont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4" fontId="7" fillId="0" borderId="55" xfId="0" applyNumberFormat="1" applyFont="1" applyBorder="1"/>
    <xf numFmtId="4" fontId="7" fillId="0" borderId="16" xfId="0" applyNumberFormat="1" applyFont="1" applyBorder="1"/>
    <xf numFmtId="4" fontId="7" fillId="0" borderId="12" xfId="0" applyNumberFormat="1" applyFont="1" applyBorder="1"/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0" fillId="0" borderId="28" xfId="0" applyNumberFormat="1" applyBorder="1"/>
    <xf numFmtId="2" fontId="0" fillId="9" borderId="21" xfId="0" applyNumberFormat="1" applyFill="1" applyBorder="1"/>
    <xf numFmtId="2" fontId="0" fillId="9" borderId="29" xfId="0" applyNumberFormat="1" applyFill="1" applyBorder="1"/>
    <xf numFmtId="2" fontId="0" fillId="0" borderId="29" xfId="0" applyNumberFormat="1" applyBorder="1"/>
    <xf numFmtId="2" fontId="34" fillId="4" borderId="0" xfId="1" applyNumberFormat="1" applyFont="1" applyFill="1" applyAlignment="1">
      <alignment horizontal="right"/>
    </xf>
    <xf numFmtId="0" fontId="0" fillId="2" borderId="0" xfId="0" applyFill="1"/>
    <xf numFmtId="2" fontId="0" fillId="0" borderId="60" xfId="0" applyNumberFormat="1" applyBorder="1"/>
    <xf numFmtId="4" fontId="0" fillId="2" borderId="15" xfId="0" applyNumberFormat="1" applyFill="1" applyBorder="1"/>
    <xf numFmtId="4" fontId="6" fillId="2" borderId="14" xfId="0" applyNumberFormat="1" applyFont="1" applyFill="1" applyBorder="1"/>
    <xf numFmtId="4" fontId="6" fillId="2" borderId="15" xfId="0" applyNumberFormat="1" applyFont="1" applyFill="1" applyBorder="1"/>
    <xf numFmtId="0" fontId="10" fillId="2" borderId="0" xfId="0" applyFont="1" applyFill="1" applyAlignment="1">
      <alignment horizontal="center"/>
    </xf>
    <xf numFmtId="0" fontId="24" fillId="2" borderId="36" xfId="0" applyFont="1" applyFill="1" applyBorder="1" applyAlignment="1">
      <alignment horizontal="center"/>
    </xf>
    <xf numFmtId="166" fontId="24" fillId="2" borderId="37" xfId="0" applyNumberFormat="1" applyFont="1" applyFill="1" applyBorder="1"/>
    <xf numFmtId="0" fontId="24" fillId="2" borderId="31" xfId="0" applyFont="1" applyFill="1" applyBorder="1" applyAlignment="1">
      <alignment horizontal="center"/>
    </xf>
    <xf numFmtId="166" fontId="24" fillId="2" borderId="32" xfId="0" applyNumberFormat="1" applyFont="1" applyFill="1" applyBorder="1"/>
    <xf numFmtId="0" fontId="17" fillId="2" borderId="0" xfId="0" applyFont="1" applyFill="1" applyProtection="1"/>
    <xf numFmtId="0" fontId="0" fillId="2" borderId="0" xfId="0" applyFill="1" applyProtection="1"/>
    <xf numFmtId="0" fontId="1" fillId="2" borderId="0" xfId="0" applyFont="1" applyFill="1" applyProtection="1"/>
    <xf numFmtId="0" fontId="28" fillId="2" borderId="0" xfId="0" applyFont="1" applyFill="1" applyProtection="1"/>
    <xf numFmtId="0" fontId="18" fillId="2" borderId="0" xfId="0" applyFont="1" applyFill="1" applyBorder="1" applyProtection="1"/>
    <xf numFmtId="0" fontId="26" fillId="2" borderId="0" xfId="0" applyFont="1" applyFill="1" applyProtection="1"/>
    <xf numFmtId="0" fontId="21" fillId="2" borderId="40" xfId="0" applyFont="1" applyFill="1" applyBorder="1" applyProtection="1"/>
    <xf numFmtId="0" fontId="0" fillId="2" borderId="41" xfId="0" applyFill="1" applyBorder="1" applyProtection="1"/>
    <xf numFmtId="0" fontId="0" fillId="2" borderId="42" xfId="0" applyFill="1" applyBorder="1" applyProtection="1"/>
    <xf numFmtId="0" fontId="11" fillId="2" borderId="43" xfId="0" applyFont="1" applyFill="1" applyBorder="1" applyAlignment="1" applyProtection="1">
      <alignment horizontal="center"/>
    </xf>
    <xf numFmtId="0" fontId="11" fillId="0" borderId="45" xfId="0" applyFont="1" applyBorder="1" applyAlignment="1" applyProtection="1">
      <alignment horizontal="left"/>
    </xf>
    <xf numFmtId="0" fontId="11" fillId="4" borderId="43" xfId="0" applyFont="1" applyFill="1" applyBorder="1" applyAlignment="1" applyProtection="1">
      <alignment horizontal="center"/>
    </xf>
    <xf numFmtId="2" fontId="11" fillId="4" borderId="44" xfId="0" applyNumberFormat="1" applyFont="1" applyFill="1" applyBorder="1" applyProtection="1"/>
    <xf numFmtId="0" fontId="11" fillId="4" borderId="45" xfId="0" applyFont="1" applyFill="1" applyBorder="1" applyProtection="1"/>
    <xf numFmtId="0" fontId="11" fillId="8" borderId="43" xfId="0" applyFont="1" applyFill="1" applyBorder="1" applyAlignment="1" applyProtection="1">
      <alignment horizontal="center"/>
    </xf>
    <xf numFmtId="2" fontId="11" fillId="8" borderId="44" xfId="0" applyNumberFormat="1" applyFont="1" applyFill="1" applyBorder="1" applyProtection="1"/>
    <xf numFmtId="0" fontId="11" fillId="8" borderId="45" xfId="0" applyFont="1" applyFill="1" applyBorder="1" applyProtection="1"/>
    <xf numFmtId="0" fontId="11" fillId="8" borderId="46" xfId="0" applyFont="1" applyFill="1" applyBorder="1" applyAlignment="1" applyProtection="1">
      <alignment horizontal="center"/>
    </xf>
    <xf numFmtId="2" fontId="11" fillId="8" borderId="47" xfId="0" applyNumberFormat="1" applyFont="1" applyFill="1" applyBorder="1" applyProtection="1"/>
    <xf numFmtId="0" fontId="11" fillId="8" borderId="48" xfId="0" applyFont="1" applyFill="1" applyBorder="1" applyProtection="1"/>
    <xf numFmtId="0" fontId="13" fillId="4" borderId="43" xfId="0" applyFont="1" applyFill="1" applyBorder="1" applyAlignment="1" applyProtection="1">
      <alignment horizontal="center"/>
    </xf>
    <xf numFmtId="2" fontId="13" fillId="4" borderId="44" xfId="0" applyNumberFormat="1" applyFont="1" applyFill="1" applyBorder="1" applyProtection="1"/>
    <xf numFmtId="0" fontId="13" fillId="4" borderId="45" xfId="0" applyFont="1" applyFill="1" applyBorder="1" applyProtection="1"/>
    <xf numFmtId="164" fontId="10" fillId="5" borderId="44" xfId="0" applyNumberFormat="1" applyFont="1" applyFill="1" applyBorder="1" applyAlignment="1" applyProtection="1">
      <alignment horizontal="center"/>
      <protection locked="0"/>
    </xf>
    <xf numFmtId="0" fontId="35" fillId="2" borderId="0" xfId="0" applyFont="1" applyFill="1" applyProtection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10" borderId="2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2" fillId="11" borderId="33" xfId="0" applyFont="1" applyFill="1" applyBorder="1" applyAlignment="1">
      <alignment horizontal="center" wrapText="1"/>
    </xf>
    <xf numFmtId="0" fontId="2" fillId="11" borderId="34" xfId="0" applyFont="1" applyFill="1" applyBorder="1" applyAlignment="1">
      <alignment horizontal="center" wrapText="1"/>
    </xf>
    <xf numFmtId="0" fontId="2" fillId="11" borderId="35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0" fontId="2" fillId="11" borderId="3" xfId="0" applyFont="1" applyFill="1" applyBorder="1" applyAlignment="1">
      <alignment horizontal="center" wrapText="1"/>
    </xf>
    <xf numFmtId="0" fontId="2" fillId="11" borderId="4" xfId="0" applyFont="1" applyFill="1" applyBorder="1" applyAlignment="1">
      <alignment horizontal="center" wrapText="1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18" xfId="0" applyNumberForma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0" fontId="28" fillId="2" borderId="33" xfId="0" applyFont="1" applyFill="1" applyBorder="1" applyAlignment="1" applyProtection="1">
      <alignment horizontal="center"/>
    </xf>
    <xf numFmtId="0" fontId="28" fillId="2" borderId="34" xfId="0" applyFont="1" applyFill="1" applyBorder="1" applyAlignment="1" applyProtection="1">
      <alignment horizontal="center"/>
    </xf>
    <xf numFmtId="0" fontId="28" fillId="2" borderId="35" xfId="0" applyFont="1" applyFill="1" applyBorder="1" applyAlignment="1" applyProtection="1">
      <alignment horizontal="center"/>
    </xf>
  </cellXfs>
  <cellStyles count="2">
    <cellStyle name="Navadno" xfId="0" builtinId="0"/>
    <cellStyle name="Normal 3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66"/>
      <color rgb="FFFF3300"/>
      <color rgb="FFFF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87</c:v>
                </c:pt>
                <c:pt idx="1">
                  <c:v>71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D-4E4A-A1F9-A0811DE0AF57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D-4E4A-A1F9-A0811DE0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87</c:v>
                </c:pt>
                <c:pt idx="1">
                  <c:v>71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F-4AE4-826B-EB7880F0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ABC8-4677-94A2-4F945F77B10D}"/>
            </c:ext>
          </c:extLst>
        </c:ser>
        <c:ser>
          <c:idx val="0"/>
          <c:order val="1"/>
          <c:tx>
            <c:strRef>
              <c:f>'Regresijske krivulje'!$O$47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krivulje'!$O$48:$O$109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ABC8-4677-94A2-4F945F77B10D}"/>
            </c:ext>
          </c:extLst>
        </c:ser>
        <c:ser>
          <c:idx val="2"/>
          <c:order val="2"/>
          <c:tx>
            <c:strRef>
              <c:f>'Regresijske krivulje'!$R$47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krivulje'!$R$48:$R$109</c:f>
            </c:numRef>
          </c:yVal>
          <c:smooth val="0"/>
          <c:extLst>
            <c:ext xmlns:c16="http://schemas.microsoft.com/office/drawing/2014/chart" uri="{C3380CC4-5D6E-409C-BE32-E72D297353CC}">
              <c16:uniqueId val="{00000003-ABC8-4677-94A2-4F945F77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210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6.6582661122778081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krivulje'!$P$47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krivulje'!$P$48:$P$109</c:f>
            </c:numRef>
          </c:yVal>
          <c:smooth val="0"/>
          <c:extLst>
            <c:ext xmlns:c16="http://schemas.microsoft.com/office/drawing/2014/chart" uri="{C3380CC4-5D6E-409C-BE32-E72D297353CC}">
              <c16:uniqueId val="{00000001-8932-4B6A-9CD8-2CE542BD0B44}"/>
            </c:ext>
          </c:extLst>
        </c:ser>
        <c:ser>
          <c:idx val="1"/>
          <c:order val="1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8932-4B6A-9CD8-2CE542BD0B44}"/>
            </c:ext>
          </c:extLst>
        </c:ser>
        <c:ser>
          <c:idx val="2"/>
          <c:order val="2"/>
          <c:tx>
            <c:strRef>
              <c:f>'Regresijske krivulje'!$S$47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krivulje'!$S$48:$S$109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8932-4B6A-9CD8-2CE542BD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16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[€/MWhel]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7.8240233980049562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2047904805073"/>
          <c:y val="4.8906449539882088E-2"/>
          <c:w val="0.72382331233161012"/>
          <c:h val="0.6948443786394710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FE34-4B4D-8619-3948DBA5D7E4}"/>
            </c:ext>
          </c:extLst>
        </c:ser>
        <c:ser>
          <c:idx val="0"/>
          <c:order val="1"/>
          <c:tx>
            <c:strRef>
              <c:f>'Regresijske krivulje'!$O$47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krivulje'!$O$48:$O$109</c:f>
            </c:numRef>
          </c:yVal>
          <c:smooth val="0"/>
          <c:extLst>
            <c:ext xmlns:c16="http://schemas.microsoft.com/office/drawing/2014/chart" uri="{C3380CC4-5D6E-409C-BE32-E72D297353CC}">
              <c16:uniqueId val="{00000001-FE34-4B4D-8619-3948DBA5D7E4}"/>
            </c:ext>
          </c:extLst>
        </c:ser>
        <c:ser>
          <c:idx val="2"/>
          <c:order val="2"/>
          <c:tx>
            <c:strRef>
              <c:f>'Regresijske krivulje'!$R$47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krivulje'!$R$48:$R$109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FE34-4B4D-8619-3948DBA5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8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06808709283006"/>
          <c:y val="4.8906449539882088E-2"/>
          <c:w val="0.73226716043114792"/>
          <c:h val="0.718347900911264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krivulje'!$P$47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krivulje'!$P$48:$P$109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C9CD-4DFC-9536-42A5D0BAEBE4}"/>
            </c:ext>
          </c:extLst>
        </c:ser>
        <c:ser>
          <c:idx val="1"/>
          <c:order val="1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1-C9CD-4DFC-9536-42A5D0BAEBE4}"/>
            </c:ext>
          </c:extLst>
        </c:ser>
        <c:ser>
          <c:idx val="2"/>
          <c:order val="2"/>
          <c:tx>
            <c:strRef>
              <c:f>'Regresijske krivulje'!$S$47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krivulje'!$S$48:$S$109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C9CD-4DFC-9536-42A5D0BA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4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[€/MWhel]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87</c:v>
                </c:pt>
                <c:pt idx="1">
                  <c:v>71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0-44F9-A23D-047C597E52FE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87</c:v>
                </c:pt>
                <c:pt idx="1">
                  <c:v>71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RSEE_razredi!$L$29:$O$29</c:f>
              <c:numCache>
                <c:formatCode>0.00</c:formatCode>
                <c:ptCount val="4"/>
                <c:pt idx="0">
                  <c:v>70.069999999999993</c:v>
                </c:pt>
                <c:pt idx="1">
                  <c:v>36.89</c:v>
                </c:pt>
                <c:pt idx="2">
                  <c:v>23.47</c:v>
                </c:pt>
                <c:pt idx="3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2-44AC-B4A5-64D1197AEDF3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RSEE_razredi!$L$30:$O$30</c:f>
              <c:numCache>
                <c:formatCode>0.00</c:formatCode>
                <c:ptCount val="4"/>
                <c:pt idx="0">
                  <c:v>48.25</c:v>
                </c:pt>
                <c:pt idx="1">
                  <c:v>47.26</c:v>
                </c:pt>
                <c:pt idx="2">
                  <c:v>31.96</c:v>
                </c:pt>
                <c:pt idx="3">
                  <c:v>28.05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RSEE_razredi!$L$31:$O$31</c:f>
              <c:numCache>
                <c:formatCode>0.00</c:formatCode>
                <c:ptCount val="4"/>
                <c:pt idx="0">
                  <c:v>118.32</c:v>
                </c:pt>
                <c:pt idx="1">
                  <c:v>84.15</c:v>
                </c:pt>
                <c:pt idx="2">
                  <c:v>55.43</c:v>
                </c:pt>
                <c:pt idx="3">
                  <c:v>46.53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RSEE_razredi!$E$29:$F$29</c:f>
              <c:numCache>
                <c:formatCode>0.00</c:formatCode>
                <c:ptCount val="2"/>
                <c:pt idx="0">
                  <c:v>71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F-46DD-9B53-6973776E4509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RSEE_razredi!$E$30:$F$30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RSEE_razredi!$E$31:$F$31</c:f>
              <c:numCache>
                <c:formatCode>0.00</c:formatCode>
                <c:ptCount val="2"/>
                <c:pt idx="0">
                  <c:v>71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RSEE_razredi!$F$29</c:f>
              <c:numCache>
                <c:formatCode>0.00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7-47F0-96EC-C887FBDFDD6C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RSEE_razredi!$F$30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RSEE_razredi!$F$28</c:f>
              <c:strCache>
                <c:ptCount val="1"/>
                <c:pt idx="0">
                  <c:v>do 10 MW</c:v>
                </c:pt>
              </c:strCache>
            </c:strRef>
          </c:cat>
          <c:val>
            <c:numRef>
              <c:f>RSEE_razredi!$F$31</c:f>
              <c:numCache>
                <c:formatCode>0.00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534275642557"/>
          <c:y val="4.8906449539882088E-2"/>
          <c:w val="0.80695733893995303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krivulje'!$B$48:$B$99</c:f>
            </c:numRef>
          </c:xVal>
          <c:yVal>
            <c:numRef>
              <c:f>'Regresijske krivulje'!$C$48:$C$99</c:f>
            </c:numRef>
          </c:yVal>
          <c:smooth val="0"/>
          <c:extLst>
            <c:ext xmlns:c16="http://schemas.microsoft.com/office/drawing/2014/chart" uri="{C3380CC4-5D6E-409C-BE32-E72D297353CC}">
              <c16:uniqueId val="{00000000-0FD2-4E7F-8722-324C519F93CF}"/>
            </c:ext>
          </c:extLst>
        </c:ser>
        <c:ser>
          <c:idx val="6"/>
          <c:order val="1"/>
          <c:tx>
            <c:strRef>
              <c:f>'Regresijske krivulje'!$D$47</c:f>
              <c:strCache>
                <c:ptCount val="1"/>
                <c:pt idx="0">
                  <c:v>RSEE razr.</c:v>
                </c:pt>
              </c:strCache>
            </c:strRef>
          </c:tx>
          <c:marker>
            <c:symbol val="circle"/>
            <c:size val="5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krivulje'!$B$48:$B$99</c:f>
            </c:numRef>
          </c:xVal>
          <c:yVal>
            <c:numRef>
              <c:f>'Regresijske krivulje'!$D$48:$D$99</c:f>
            </c:numRef>
          </c:yVal>
          <c:smooth val="0"/>
          <c:extLst>
            <c:ext xmlns:c16="http://schemas.microsoft.com/office/drawing/2014/chart" uri="{C3380CC4-5D6E-409C-BE32-E72D297353CC}">
              <c16:uniqueId val="{00000002-0FD2-4E7F-8722-324C519F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10"/>
          <c:min val="6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krivulje'!$B$48:$B$63</c:f>
            </c:numRef>
          </c:xVal>
          <c:yVal>
            <c:numRef>
              <c:f>'Regresijske krivulje'!$C$48:$C$63</c:f>
            </c:numRef>
          </c:yVal>
          <c:smooth val="0"/>
          <c:extLst>
            <c:ext xmlns:c16="http://schemas.microsoft.com/office/drawing/2014/chart" uri="{C3380CC4-5D6E-409C-BE32-E72D297353CC}">
              <c16:uniqueId val="{00000000-95F0-4182-80C8-7D38CF38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11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80995370370369"/>
          <c:y val="4.8906449539882088E-2"/>
          <c:w val="0.78346273148148149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krivulje'!$H$48:$H$99</c:f>
            </c:numRef>
          </c:xVal>
          <c:yVal>
            <c:numRef>
              <c:f>'Regresijske krivulje'!$I$48:$I$99</c:f>
            </c:numRef>
          </c:yVal>
          <c:smooth val="0"/>
          <c:extLst>
            <c:ext xmlns:c16="http://schemas.microsoft.com/office/drawing/2014/chart" uri="{C3380CC4-5D6E-409C-BE32-E72D297353CC}">
              <c16:uniqueId val="{00000000-37E9-45D1-BC44-68967DFAE6DB}"/>
            </c:ext>
          </c:extLst>
        </c:ser>
        <c:ser>
          <c:idx val="6"/>
          <c:order val="1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circle"/>
            <c:size val="4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krivulje'!$H$48:$H$99</c:f>
            </c:numRef>
          </c:xVal>
          <c:yVal>
            <c:numRef>
              <c:f>'Regresijske krivulje'!$J$48:$J$99</c:f>
            </c:numRef>
          </c:yVal>
          <c:smooth val="0"/>
          <c:extLst>
            <c:ext xmlns:c16="http://schemas.microsoft.com/office/drawing/2014/chart" uri="{C3380CC4-5D6E-409C-BE32-E72D297353CC}">
              <c16:uniqueId val="{00000001-37E9-45D1-BC44-68967DFA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2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krivulje'!$H$48:$H$63</c:f>
            </c:numRef>
          </c:xVal>
          <c:yVal>
            <c:numRef>
              <c:f>'Regresijske krivulje'!$I$48:$I$63</c:f>
            </c:numRef>
          </c:yVal>
          <c:smooth val="0"/>
          <c:extLst>
            <c:ext xmlns:c16="http://schemas.microsoft.com/office/drawing/2014/chart" uri="{C3380CC4-5D6E-409C-BE32-E72D297353CC}">
              <c16:uniqueId val="{00000000-1DAC-4E47-96FF-A2156A85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9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2" dropStyle="combo" dx="16" fmlaLink="$B$27" fmlaRange="$B$6:$B$17" noThreeD="1" sel="3" val="0"/>
</file>

<file path=xl/ctrlProps/ctrlProp2.xml><?xml version="1.0" encoding="utf-8"?>
<formControlPr xmlns="http://schemas.microsoft.com/office/spreadsheetml/2009/9/main" objectType="Drop" dropLines="2" dropStyle="combo" dx="16" fmlaLink="$N$27" fmlaRange="$B$21:$B$22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49</xdr:row>
      <xdr:rowOff>66675</xdr:rowOff>
    </xdr:from>
    <xdr:to>
      <xdr:col>2</xdr:col>
      <xdr:colOff>363043</xdr:colOff>
      <xdr:row>64</xdr:row>
      <xdr:rowOff>32025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57150</xdr:rowOff>
        </xdr:from>
        <xdr:to>
          <xdr:col>1</xdr:col>
          <xdr:colOff>3771900</xdr:colOff>
          <xdr:row>27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9525</xdr:colOff>
      <xdr:row>34</xdr:row>
      <xdr:rowOff>9525</xdr:rowOff>
    </xdr:from>
    <xdr:to>
      <xdr:col>2</xdr:col>
      <xdr:colOff>315418</xdr:colOff>
      <xdr:row>48</xdr:row>
      <xdr:rowOff>165375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25</xdr:row>
          <xdr:rowOff>0</xdr:rowOff>
        </xdr:from>
        <xdr:to>
          <xdr:col>14</xdr:col>
          <xdr:colOff>9525</xdr:colOff>
          <xdr:row>26</xdr:row>
          <xdr:rowOff>152400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34</xdr:row>
      <xdr:rowOff>66675</xdr:rowOff>
    </xdr:from>
    <xdr:to>
      <xdr:col>15</xdr:col>
      <xdr:colOff>39193</xdr:colOff>
      <xdr:row>49</xdr:row>
      <xdr:rowOff>32025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2</xdr:col>
      <xdr:colOff>305893</xdr:colOff>
      <xdr:row>79</xdr:row>
      <xdr:rowOff>155850</xdr:rowOff>
    </xdr:to>
    <xdr:graphicFrame macro="">
      <xdr:nvGraphicFramePr>
        <xdr:cNvPr id="7" name="Chart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</xdr:col>
      <xdr:colOff>305893</xdr:colOff>
      <xdr:row>94</xdr:row>
      <xdr:rowOff>155850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258428</xdr:colOff>
      <xdr:row>44</xdr:row>
      <xdr:rowOff>72036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414618</xdr:colOff>
      <xdr:row>29</xdr:row>
      <xdr:rowOff>164225</xdr:rowOff>
    </xdr:from>
    <xdr:to>
      <xdr:col>6</xdr:col>
      <xdr:colOff>26275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414617</xdr:colOff>
      <xdr:row>29</xdr:row>
      <xdr:rowOff>0</xdr:rowOff>
    </xdr:from>
    <xdr:to>
      <xdr:col>13</xdr:col>
      <xdr:colOff>61974</xdr:colOff>
      <xdr:row>44</xdr:row>
      <xdr:rowOff>72036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661147</xdr:colOff>
      <xdr:row>29</xdr:row>
      <xdr:rowOff>172640</xdr:rowOff>
    </xdr:from>
    <xdr:to>
      <xdr:col>12</xdr:col>
      <xdr:colOff>424313</xdr:colOff>
      <xdr:row>37</xdr:row>
      <xdr:rowOff>78441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605116</xdr:colOff>
      <xdr:row>29</xdr:row>
      <xdr:rowOff>0</xdr:rowOff>
    </xdr:from>
    <xdr:to>
      <xdr:col>26</xdr:col>
      <xdr:colOff>0</xdr:colOff>
      <xdr:row>47</xdr:row>
      <xdr:rowOff>11206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29</xdr:row>
      <xdr:rowOff>0</xdr:rowOff>
    </xdr:from>
    <xdr:to>
      <xdr:col>36</xdr:col>
      <xdr:colOff>0</xdr:colOff>
      <xdr:row>47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358588</xdr:colOff>
      <xdr:row>29</xdr:row>
      <xdr:rowOff>145679</xdr:rowOff>
    </xdr:from>
    <xdr:to>
      <xdr:col>25</xdr:col>
      <xdr:colOff>526677</xdr:colOff>
      <xdr:row>37</xdr:row>
      <xdr:rowOff>123266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268943</xdr:colOff>
      <xdr:row>29</xdr:row>
      <xdr:rowOff>134470</xdr:rowOff>
    </xdr:from>
    <xdr:to>
      <xdr:col>35</xdr:col>
      <xdr:colOff>526678</xdr:colOff>
      <xdr:row>38</xdr:row>
      <xdr:rowOff>44823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P33"/>
  <sheetViews>
    <sheetView showZeros="0" workbookViewId="0">
      <selection activeCell="M6" sqref="M6:O17"/>
    </sheetView>
  </sheetViews>
  <sheetFormatPr defaultRowHeight="15" x14ac:dyDescent="0.25"/>
  <cols>
    <col min="1" max="1" width="4.5703125" customWidth="1"/>
    <col min="2" max="2" width="60" customWidth="1"/>
    <col min="16" max="16" width="17.140625" customWidth="1"/>
  </cols>
  <sheetData>
    <row r="1" spans="1:16" ht="23.25" x14ac:dyDescent="0.35">
      <c r="A1" s="33" t="s">
        <v>62</v>
      </c>
    </row>
    <row r="3" spans="1:16" ht="15.75" thickBot="1" x14ac:dyDescent="0.3"/>
    <row r="4" spans="1:16" ht="15" customHeight="1" x14ac:dyDescent="0.25">
      <c r="B4" s="118" t="s">
        <v>51</v>
      </c>
      <c r="C4" s="159" t="s">
        <v>0</v>
      </c>
      <c r="D4" s="160"/>
      <c r="E4" s="161"/>
      <c r="F4" s="162" t="s">
        <v>1</v>
      </c>
      <c r="G4" s="163"/>
      <c r="H4" s="164"/>
      <c r="I4" s="168" t="s">
        <v>2</v>
      </c>
      <c r="J4" s="169"/>
      <c r="K4" s="170"/>
      <c r="N4" s="32"/>
    </row>
    <row r="5" spans="1:16" ht="15.75" thickBot="1" x14ac:dyDescent="0.3">
      <c r="B5" s="112" t="s">
        <v>3</v>
      </c>
      <c r="C5" s="1" t="s">
        <v>4</v>
      </c>
      <c r="D5" s="2" t="s">
        <v>5</v>
      </c>
      <c r="E5" s="2" t="s">
        <v>6</v>
      </c>
      <c r="F5" s="1" t="s">
        <v>4</v>
      </c>
      <c r="G5" s="2" t="s">
        <v>5</v>
      </c>
      <c r="H5" s="2" t="s">
        <v>6</v>
      </c>
      <c r="I5" s="1" t="s">
        <v>4</v>
      </c>
      <c r="J5" s="2" t="s">
        <v>5</v>
      </c>
      <c r="K5" s="113" t="s">
        <v>6</v>
      </c>
      <c r="O5" s="34"/>
      <c r="P5" s="34"/>
    </row>
    <row r="6" spans="1:16" ht="18.75" customHeight="1" x14ac:dyDescent="0.25">
      <c r="B6" s="3" t="s">
        <v>7</v>
      </c>
      <c r="C6" s="11">
        <v>101.5</v>
      </c>
      <c r="D6" s="11">
        <v>84.28</v>
      </c>
      <c r="E6" s="126">
        <v>77</v>
      </c>
      <c r="F6" s="108"/>
      <c r="G6" s="109"/>
      <c r="H6" s="109"/>
      <c r="I6" s="110">
        <f>C6</f>
        <v>101.5</v>
      </c>
      <c r="J6" s="111">
        <f t="shared" ref="I6:K8" si="0">D6</f>
        <v>84.28</v>
      </c>
      <c r="K6" s="114">
        <f t="shared" si="0"/>
        <v>77</v>
      </c>
      <c r="M6" s="71"/>
      <c r="N6" s="71"/>
      <c r="O6" s="71"/>
    </row>
    <row r="7" spans="1:16" ht="18.75" customHeight="1" x14ac:dyDescent="0.25">
      <c r="B7" s="8" t="s">
        <v>8</v>
      </c>
      <c r="C7" s="11">
        <v>105</v>
      </c>
      <c r="D7" s="126">
        <v>77.313541666666666</v>
      </c>
      <c r="E7" s="126">
        <v>67.53</v>
      </c>
      <c r="F7" s="6"/>
      <c r="G7" s="7"/>
      <c r="H7" s="7"/>
      <c r="I7" s="22">
        <f t="shared" si="0"/>
        <v>105</v>
      </c>
      <c r="J7" s="23">
        <f t="shared" si="0"/>
        <v>77.313541666666666</v>
      </c>
      <c r="K7" s="115">
        <f t="shared" si="0"/>
        <v>67.53</v>
      </c>
      <c r="M7" s="71"/>
      <c r="N7" s="71"/>
      <c r="O7" s="71"/>
    </row>
    <row r="8" spans="1:16" ht="18.75" customHeight="1" x14ac:dyDescent="0.25">
      <c r="B8" s="8" t="s">
        <v>9</v>
      </c>
      <c r="C8" s="127">
        <v>87</v>
      </c>
      <c r="D8" s="128">
        <v>71</v>
      </c>
      <c r="E8" s="128">
        <v>62</v>
      </c>
      <c r="F8" s="9"/>
      <c r="G8" s="10"/>
      <c r="H8" s="10"/>
      <c r="I8" s="22">
        <f t="shared" si="0"/>
        <v>87</v>
      </c>
      <c r="J8" s="23">
        <f t="shared" si="0"/>
        <v>71</v>
      </c>
      <c r="K8" s="115">
        <f t="shared" si="0"/>
        <v>62</v>
      </c>
      <c r="M8" s="71"/>
      <c r="N8" s="71"/>
      <c r="O8" s="71"/>
    </row>
    <row r="9" spans="1:16" ht="18.75" customHeight="1" x14ac:dyDescent="0.25">
      <c r="B9" s="8" t="s">
        <v>10</v>
      </c>
      <c r="C9" s="174">
        <f>E8</f>
        <v>62</v>
      </c>
      <c r="D9" s="175"/>
      <c r="E9" s="176"/>
      <c r="F9" s="9"/>
      <c r="G9" s="10"/>
      <c r="H9" s="10"/>
      <c r="I9" s="171">
        <f>C9</f>
        <v>62</v>
      </c>
      <c r="J9" s="172"/>
      <c r="K9" s="173"/>
      <c r="M9" s="71"/>
      <c r="N9" s="71"/>
      <c r="O9" s="71"/>
    </row>
    <row r="10" spans="1:16" ht="18.75" customHeight="1" x14ac:dyDescent="0.25">
      <c r="B10" s="8" t="s">
        <v>11</v>
      </c>
      <c r="C10" s="177">
        <v>154.25</v>
      </c>
      <c r="D10" s="178"/>
      <c r="E10" s="179"/>
      <c r="F10" s="9"/>
      <c r="G10" s="10"/>
      <c r="H10" s="10"/>
      <c r="I10" s="171">
        <f>C10</f>
        <v>154.25</v>
      </c>
      <c r="J10" s="172"/>
      <c r="K10" s="173"/>
      <c r="M10" s="71"/>
      <c r="N10" s="71"/>
      <c r="O10" s="71"/>
    </row>
    <row r="11" spans="1:16" ht="18.75" customHeight="1" x14ac:dyDescent="0.25">
      <c r="B11" s="8" t="s">
        <v>12</v>
      </c>
      <c r="C11" s="127">
        <v>95.562000000000026</v>
      </c>
      <c r="D11" s="128">
        <v>88.028099999999995</v>
      </c>
      <c r="E11" s="128">
        <v>63.610799999999998</v>
      </c>
      <c r="F11" s="11">
        <v>74.52</v>
      </c>
      <c r="G11" s="5">
        <v>67.59</v>
      </c>
      <c r="H11" s="5">
        <v>88.74</v>
      </c>
      <c r="I11" s="22">
        <f>C11+F11</f>
        <v>170.08200000000002</v>
      </c>
      <c r="J11" s="23">
        <f>D11+G11</f>
        <v>155.6181</v>
      </c>
      <c r="K11" s="115">
        <f>E11+H11</f>
        <v>152.35079999999999</v>
      </c>
      <c r="M11" s="71"/>
      <c r="N11" s="71"/>
      <c r="O11" s="71"/>
    </row>
    <row r="12" spans="1:16" ht="18.75" customHeight="1" x14ac:dyDescent="0.25">
      <c r="B12" s="8" t="s">
        <v>13</v>
      </c>
      <c r="C12" s="180"/>
      <c r="D12" s="182"/>
      <c r="E12" s="181"/>
      <c r="F12" s="180">
        <v>54.73</v>
      </c>
      <c r="G12" s="182"/>
      <c r="H12" s="181"/>
      <c r="I12" s="171">
        <f>F12</f>
        <v>54.73</v>
      </c>
      <c r="J12" s="172"/>
      <c r="K12" s="173"/>
      <c r="M12" s="71"/>
      <c r="N12" s="71"/>
      <c r="O12" s="71"/>
    </row>
    <row r="13" spans="1:16" ht="18.75" customHeight="1" x14ac:dyDescent="0.25">
      <c r="B13" s="8" t="s">
        <v>14</v>
      </c>
      <c r="C13" s="4">
        <v>165.51</v>
      </c>
      <c r="D13" s="5">
        <v>96.87</v>
      </c>
      <c r="E13" s="5">
        <v>81.63</v>
      </c>
      <c r="F13" s="4">
        <v>32.35</v>
      </c>
      <c r="G13" s="5">
        <v>14.18</v>
      </c>
      <c r="H13" s="5">
        <v>9.67</v>
      </c>
      <c r="I13" s="22">
        <f>C13+F13</f>
        <v>197.85999999999999</v>
      </c>
      <c r="J13" s="23">
        <f>D13+G13</f>
        <v>111.05000000000001</v>
      </c>
      <c r="K13" s="115">
        <f>E13+H13</f>
        <v>91.3</v>
      </c>
      <c r="M13" s="71"/>
      <c r="N13" s="71"/>
      <c r="O13" s="71"/>
    </row>
    <row r="14" spans="1:16" ht="18.75" customHeight="1" x14ac:dyDescent="0.25">
      <c r="B14" s="8" t="s">
        <v>15</v>
      </c>
      <c r="C14" s="180">
        <v>105.07</v>
      </c>
      <c r="D14" s="181"/>
      <c r="E14" s="5">
        <v>80.430000000000007</v>
      </c>
      <c r="F14" s="6"/>
      <c r="G14" s="7"/>
      <c r="H14" s="7"/>
      <c r="I14" s="183">
        <f>C14</f>
        <v>105.07</v>
      </c>
      <c r="J14" s="184"/>
      <c r="K14" s="115">
        <f>E14</f>
        <v>80.430000000000007</v>
      </c>
      <c r="M14" s="71"/>
      <c r="N14" s="71"/>
      <c r="O14" s="71"/>
    </row>
    <row r="15" spans="1:16" ht="18.75" customHeight="1" x14ac:dyDescent="0.25">
      <c r="B15" s="8" t="s">
        <v>16</v>
      </c>
      <c r="C15" s="4">
        <v>70.319999999999993</v>
      </c>
      <c r="D15" s="5">
        <v>60.77</v>
      </c>
      <c r="E15" s="5">
        <v>53.7</v>
      </c>
      <c r="F15" s="6"/>
      <c r="G15" s="7"/>
      <c r="H15" s="7"/>
      <c r="I15" s="22">
        <f t="shared" ref="I15:K16" si="1">C15</f>
        <v>70.319999999999993</v>
      </c>
      <c r="J15" s="23">
        <f t="shared" si="1"/>
        <v>60.77</v>
      </c>
      <c r="K15" s="115">
        <f t="shared" si="1"/>
        <v>53.7</v>
      </c>
      <c r="M15" s="71"/>
      <c r="N15" s="71"/>
      <c r="O15" s="71"/>
    </row>
    <row r="16" spans="1:16" ht="18.75" customHeight="1" x14ac:dyDescent="0.25">
      <c r="B16" s="12" t="s">
        <v>17</v>
      </c>
      <c r="C16" s="4">
        <v>69.930000000000007</v>
      </c>
      <c r="D16" s="5">
        <v>53.7</v>
      </c>
      <c r="E16" s="5">
        <v>49.2</v>
      </c>
      <c r="F16" s="6"/>
      <c r="G16" s="7"/>
      <c r="H16" s="7"/>
      <c r="I16" s="22">
        <f t="shared" si="1"/>
        <v>69.930000000000007</v>
      </c>
      <c r="J16" s="23">
        <f t="shared" si="1"/>
        <v>53.7</v>
      </c>
      <c r="K16" s="115">
        <f t="shared" si="1"/>
        <v>49.2</v>
      </c>
      <c r="M16" s="71"/>
      <c r="N16" s="71"/>
      <c r="O16" s="71"/>
    </row>
    <row r="17" spans="2:15" ht="18.75" customHeight="1" thickBot="1" x14ac:dyDescent="0.3">
      <c r="B17" s="13" t="s">
        <v>18</v>
      </c>
      <c r="C17" s="14"/>
      <c r="D17" s="15">
        <v>62.59</v>
      </c>
      <c r="E17" s="15">
        <v>60.09</v>
      </c>
      <c r="F17" s="14"/>
      <c r="G17" s="16"/>
      <c r="H17" s="16"/>
      <c r="I17" s="24"/>
      <c r="J17" s="25">
        <f>D17</f>
        <v>62.59</v>
      </c>
      <c r="K17" s="116">
        <f>E17</f>
        <v>60.09</v>
      </c>
      <c r="M17" s="71"/>
      <c r="N17" s="71"/>
      <c r="O17" s="71"/>
    </row>
    <row r="18" spans="2:15" ht="18.75" customHeight="1" thickBot="1" x14ac:dyDescent="0.3"/>
    <row r="19" spans="2:15" ht="18.75" customHeight="1" thickBot="1" x14ac:dyDescent="0.3">
      <c r="B19" s="117" t="s">
        <v>58</v>
      </c>
      <c r="C19" s="159" t="s">
        <v>0</v>
      </c>
      <c r="D19" s="160"/>
      <c r="E19" s="160"/>
      <c r="F19" s="161"/>
      <c r="G19" s="162" t="s">
        <v>1</v>
      </c>
      <c r="H19" s="163"/>
      <c r="I19" s="163"/>
      <c r="J19" s="164"/>
      <c r="K19" s="165" t="s">
        <v>2</v>
      </c>
      <c r="L19" s="166"/>
      <c r="M19" s="166"/>
      <c r="N19" s="167"/>
    </row>
    <row r="20" spans="2:15" ht="18.75" customHeight="1" thickBot="1" x14ac:dyDescent="0.3">
      <c r="B20" s="112" t="s">
        <v>3</v>
      </c>
      <c r="C20" s="17" t="s">
        <v>4</v>
      </c>
      <c r="D20" s="18" t="s">
        <v>5</v>
      </c>
      <c r="E20" s="18" t="s">
        <v>21</v>
      </c>
      <c r="F20" s="18" t="s">
        <v>57</v>
      </c>
      <c r="G20" s="17" t="s">
        <v>4</v>
      </c>
      <c r="H20" s="18" t="s">
        <v>5</v>
      </c>
      <c r="I20" s="18" t="s">
        <v>21</v>
      </c>
      <c r="J20" s="18" t="s">
        <v>57</v>
      </c>
      <c r="K20" s="17" t="s">
        <v>4</v>
      </c>
      <c r="L20" s="18" t="s">
        <v>5</v>
      </c>
      <c r="M20" s="18" t="s">
        <v>21</v>
      </c>
      <c r="N20" s="18" t="s">
        <v>57</v>
      </c>
    </row>
    <row r="21" spans="2:15" ht="18.75" customHeight="1" x14ac:dyDescent="0.25">
      <c r="B21" s="20" t="s">
        <v>49</v>
      </c>
      <c r="C21" s="120">
        <v>96.72</v>
      </c>
      <c r="D21" s="120">
        <v>56.77</v>
      </c>
      <c r="E21" s="120">
        <v>32.01</v>
      </c>
      <c r="F21" s="120">
        <v>26.45</v>
      </c>
      <c r="G21" s="120">
        <v>48.25</v>
      </c>
      <c r="H21" s="120">
        <v>47.26</v>
      </c>
      <c r="I21" s="120">
        <v>31.96</v>
      </c>
      <c r="J21" s="120">
        <v>28.05</v>
      </c>
      <c r="K21" s="26">
        <f t="shared" ref="K21:N22" si="2">C21+G21</f>
        <v>144.97</v>
      </c>
      <c r="L21" s="27">
        <f>D21+H21</f>
        <v>104.03</v>
      </c>
      <c r="M21" s="27">
        <f t="shared" si="2"/>
        <v>63.97</v>
      </c>
      <c r="N21" s="28">
        <f t="shared" si="2"/>
        <v>54.5</v>
      </c>
    </row>
    <row r="22" spans="2:15" ht="18.75" customHeight="1" thickBot="1" x14ac:dyDescent="0.3">
      <c r="B22" s="21" t="s">
        <v>50</v>
      </c>
      <c r="C22" s="121">
        <v>70.069999999999993</v>
      </c>
      <c r="D22" s="121">
        <v>36.89</v>
      </c>
      <c r="E22" s="121">
        <v>23.47</v>
      </c>
      <c r="F22" s="121">
        <v>18.48</v>
      </c>
      <c r="G22" s="119">
        <f>G21</f>
        <v>48.25</v>
      </c>
      <c r="H22" s="122">
        <f>H21</f>
        <v>47.26</v>
      </c>
      <c r="I22" s="122">
        <f>I21</f>
        <v>31.96</v>
      </c>
      <c r="J22" s="19">
        <f>J21</f>
        <v>28.05</v>
      </c>
      <c r="K22" s="29">
        <f t="shared" si="2"/>
        <v>118.32</v>
      </c>
      <c r="L22" s="30">
        <f>D22+H22</f>
        <v>84.15</v>
      </c>
      <c r="M22" s="30">
        <f t="shared" si="2"/>
        <v>55.43</v>
      </c>
      <c r="N22" s="31">
        <f t="shared" si="2"/>
        <v>46.53</v>
      </c>
    </row>
    <row r="23" spans="2:15" x14ac:dyDescent="0.25">
      <c r="C23" s="89"/>
      <c r="D23" s="89"/>
      <c r="E23" s="89"/>
      <c r="F23" s="89"/>
    </row>
    <row r="24" spans="2:15" x14ac:dyDescent="0.25">
      <c r="B24" s="72" t="s">
        <v>44</v>
      </c>
      <c r="C24" s="123">
        <v>48.04</v>
      </c>
      <c r="D24" s="73" t="s">
        <v>34</v>
      </c>
      <c r="E24" s="89"/>
      <c r="F24" s="89"/>
    </row>
    <row r="25" spans="2:15" ht="15.75" x14ac:dyDescent="0.25">
      <c r="B25" s="91" t="s">
        <v>51</v>
      </c>
      <c r="I25" s="91" t="s">
        <v>45</v>
      </c>
    </row>
    <row r="27" spans="2:15" ht="15.75" thickBot="1" x14ac:dyDescent="0.3">
      <c r="B27" s="77">
        <v>3</v>
      </c>
      <c r="N27">
        <v>2</v>
      </c>
    </row>
    <row r="28" spans="2:15" ht="15.75" thickBot="1" x14ac:dyDescent="0.3">
      <c r="C28" s="78"/>
      <c r="D28" s="86" t="s">
        <v>4</v>
      </c>
      <c r="E28" s="87" t="s">
        <v>5</v>
      </c>
      <c r="F28" s="88" t="s">
        <v>6</v>
      </c>
      <c r="K28" s="93"/>
      <c r="L28" s="92" t="s">
        <v>4</v>
      </c>
      <c r="M28" s="90" t="s">
        <v>5</v>
      </c>
      <c r="N28" s="106" t="s">
        <v>21</v>
      </c>
      <c r="O28" s="107" t="s">
        <v>57</v>
      </c>
    </row>
    <row r="29" spans="2:15" x14ac:dyDescent="0.25">
      <c r="C29" s="79" t="s">
        <v>25</v>
      </c>
      <c r="D29" s="81">
        <f ca="1">OFFSET(C$5,$B$27,0)</f>
        <v>87</v>
      </c>
      <c r="E29" s="82">
        <f ca="1">IF(OFFSET(D$5,$B$27,0)=0,D29,OFFSET(D$5,$B$27,0))</f>
        <v>71</v>
      </c>
      <c r="F29" s="125">
        <f ca="1">IF(OFFSET(E$5,$B$27,0)=0,E29,OFFSET(E$5,$B$27,0))</f>
        <v>62</v>
      </c>
      <c r="K29" s="80" t="s">
        <v>25</v>
      </c>
      <c r="L29" s="84">
        <f ca="1">OFFSET(C$20,$N$27,0)</f>
        <v>70.069999999999993</v>
      </c>
      <c r="M29" s="85">
        <f ca="1">OFFSET(D$20,$N$27,0)</f>
        <v>36.89</v>
      </c>
      <c r="N29" s="85">
        <f ca="1">OFFSET(E$20,$N$27,0)</f>
        <v>23.47</v>
      </c>
      <c r="O29" s="101">
        <f ca="1">OFFSET(F$20,$N$27,0)</f>
        <v>18.48</v>
      </c>
    </row>
    <row r="30" spans="2:15" ht="15.75" thickBot="1" x14ac:dyDescent="0.3">
      <c r="C30" s="79" t="s">
        <v>39</v>
      </c>
      <c r="D30" s="81">
        <f ca="1">OFFSET(F$5,$B$27,0)</f>
        <v>0</v>
      </c>
      <c r="E30" s="82">
        <f ca="1">OFFSET(G$5,$B$27,0)</f>
        <v>0</v>
      </c>
      <c r="F30" s="83">
        <f ca="1">OFFSET(H$5,$B$27,0)</f>
        <v>0</v>
      </c>
      <c r="K30" s="94" t="s">
        <v>39</v>
      </c>
      <c r="L30" s="95">
        <f ca="1">OFFSET(G$20,$N$27,0)</f>
        <v>48.25</v>
      </c>
      <c r="M30" s="96">
        <f ca="1">OFFSET(H$20,$N$27,0)</f>
        <v>47.26</v>
      </c>
      <c r="N30" s="96">
        <f ca="1">OFFSET(I$20,$N$27,0)</f>
        <v>31.96</v>
      </c>
      <c r="O30" s="102">
        <f ca="1">OFFSET(J$20,$N$27,0)</f>
        <v>28.05</v>
      </c>
    </row>
    <row r="31" spans="2:15" ht="15.75" thickBot="1" x14ac:dyDescent="0.3">
      <c r="C31" s="97" t="s">
        <v>33</v>
      </c>
      <c r="D31" s="98">
        <f ca="1">SUM(D29:D30)</f>
        <v>87</v>
      </c>
      <c r="E31" s="98">
        <f ca="1">SUM(E29:E30)</f>
        <v>71</v>
      </c>
      <c r="F31" s="103">
        <f ca="1">SUM(F29:F30)</f>
        <v>62</v>
      </c>
      <c r="K31" s="97" t="s">
        <v>33</v>
      </c>
      <c r="L31" s="98">
        <f ca="1">OFFSET(K$20,$N$27,0)</f>
        <v>118.32</v>
      </c>
      <c r="M31" s="99">
        <f ca="1">OFFSET(L$20,$N$27,0)</f>
        <v>84.15</v>
      </c>
      <c r="N31" s="99">
        <f ca="1">OFFSET(M$20,$N$27,0)</f>
        <v>55.43</v>
      </c>
      <c r="O31" s="100">
        <f ca="1">OFFSET(N$20,$N$27,0)</f>
        <v>46.53</v>
      </c>
    </row>
    <row r="33" spans="5:5" x14ac:dyDescent="0.25">
      <c r="E33" s="89"/>
    </row>
  </sheetData>
  <mergeCells count="15">
    <mergeCell ref="C19:F19"/>
    <mergeCell ref="G19:J19"/>
    <mergeCell ref="K19:N19"/>
    <mergeCell ref="C4:E4"/>
    <mergeCell ref="F4:H4"/>
    <mergeCell ref="I4:K4"/>
    <mergeCell ref="I9:K9"/>
    <mergeCell ref="C9:E9"/>
    <mergeCell ref="C10:E10"/>
    <mergeCell ref="C14:D14"/>
    <mergeCell ref="C12:E12"/>
    <mergeCell ref="F12:H12"/>
    <mergeCell ref="I12:K12"/>
    <mergeCell ref="I10:K10"/>
    <mergeCell ref="I14:J1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Drop Down 4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57150</xdr:rowOff>
                  </from>
                  <to>
                    <xdr:col>1</xdr:col>
                    <xdr:colOff>3771900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7</xdr:col>
                    <xdr:colOff>514350</xdr:colOff>
                    <xdr:row>25</xdr:row>
                    <xdr:rowOff>0</xdr:rowOff>
                  </from>
                  <to>
                    <xdr:col>14</xdr:col>
                    <xdr:colOff>9525</xdr:colOff>
                    <xdr:row>26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Q297"/>
  <sheetViews>
    <sheetView tabSelected="1" zoomScale="85" zoomScaleNormal="85" workbookViewId="0">
      <selection activeCell="C6" sqref="C6"/>
    </sheetView>
  </sheetViews>
  <sheetFormatPr defaultRowHeight="15" x14ac:dyDescent="0.25"/>
  <cols>
    <col min="1" max="1" width="6.140625" customWidth="1"/>
    <col min="2" max="2" width="12.28515625" customWidth="1"/>
    <col min="3" max="5" width="11.42578125" customWidth="1"/>
    <col min="8" max="8" width="12.7109375" customWidth="1"/>
    <col min="9" max="11" width="11.42578125" customWidth="1"/>
    <col min="14" max="14" width="12.7109375" customWidth="1"/>
    <col min="15" max="15" width="11.42578125" customWidth="1"/>
    <col min="16" max="16" width="12.85546875" customWidth="1"/>
    <col min="17" max="17" width="11.42578125" customWidth="1"/>
    <col min="18" max="18" width="10.140625" customWidth="1"/>
    <col min="20" max="23" width="12.28515625" customWidth="1"/>
  </cols>
  <sheetData>
    <row r="1" spans="1:43" ht="39" customHeight="1" x14ac:dyDescent="0.55000000000000004">
      <c r="A1" s="134" t="s">
        <v>63</v>
      </c>
      <c r="B1" s="135"/>
      <c r="C1" s="135"/>
      <c r="D1" s="135"/>
      <c r="E1" s="135"/>
      <c r="F1" s="135"/>
      <c r="G1" s="135"/>
      <c r="H1" s="135"/>
      <c r="I1" s="135"/>
      <c r="J1" s="135"/>
      <c r="K1" s="136"/>
      <c r="L1" s="137" t="s">
        <v>42</v>
      </c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24"/>
      <c r="AO1" s="124"/>
    </row>
    <row r="2" spans="1:43" ht="22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24"/>
      <c r="AO2" s="124"/>
    </row>
    <row r="3" spans="1:43" ht="18" x14ac:dyDescent="0.25">
      <c r="A3" s="138" t="s">
        <v>7</v>
      </c>
      <c r="B3" s="135"/>
      <c r="C3" s="135"/>
      <c r="D3" s="135"/>
      <c r="E3" s="135"/>
      <c r="F3" s="135"/>
      <c r="G3" s="138" t="s">
        <v>9</v>
      </c>
      <c r="H3" s="135"/>
      <c r="I3" s="135"/>
      <c r="J3" s="135"/>
      <c r="K3" s="135"/>
      <c r="L3" s="135"/>
      <c r="M3" s="138" t="s">
        <v>20</v>
      </c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24"/>
      <c r="AO3" s="124"/>
    </row>
    <row r="4" spans="1:43" ht="18.75" x14ac:dyDescent="0.3">
      <c r="A4" s="138"/>
      <c r="B4" s="135"/>
      <c r="C4" s="135"/>
      <c r="D4" s="135"/>
      <c r="E4" s="135"/>
      <c r="F4" s="135"/>
      <c r="G4" s="138"/>
      <c r="H4" s="135"/>
      <c r="I4" s="135"/>
      <c r="J4" s="135"/>
      <c r="K4" s="135"/>
      <c r="L4" s="135"/>
      <c r="M4" s="138"/>
      <c r="N4" s="139" t="s">
        <v>41</v>
      </c>
      <c r="O4" s="135"/>
      <c r="P4" s="135"/>
      <c r="Q4" s="135"/>
      <c r="R4" s="135"/>
      <c r="S4" s="138"/>
      <c r="T4" s="139" t="s">
        <v>19</v>
      </c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24"/>
      <c r="AO4" s="124"/>
    </row>
    <row r="5" spans="1:43" ht="25.5" customHeight="1" x14ac:dyDescent="0.25">
      <c r="A5" s="135"/>
      <c r="B5" s="140" t="s">
        <v>37</v>
      </c>
      <c r="C5" s="141"/>
      <c r="D5" s="142"/>
      <c r="E5" s="135"/>
      <c r="F5" s="135"/>
      <c r="G5" s="135"/>
      <c r="H5" s="140" t="s">
        <v>38</v>
      </c>
      <c r="I5" s="141"/>
      <c r="J5" s="142"/>
      <c r="K5" s="135"/>
      <c r="L5" s="135"/>
      <c r="M5" s="135"/>
      <c r="N5" s="140" t="s">
        <v>40</v>
      </c>
      <c r="O5" s="141"/>
      <c r="P5" s="142"/>
      <c r="Q5" s="135"/>
      <c r="R5" s="135"/>
      <c r="S5" s="135"/>
      <c r="T5" s="140" t="s">
        <v>40</v>
      </c>
      <c r="U5" s="141"/>
      <c r="V5" s="142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24"/>
      <c r="AO5" s="124"/>
      <c r="AP5" s="124"/>
      <c r="AQ5" s="124"/>
    </row>
    <row r="6" spans="1:43" ht="33" customHeight="1" x14ac:dyDescent="0.45">
      <c r="A6" s="135"/>
      <c r="B6" s="143" t="s">
        <v>36</v>
      </c>
      <c r="C6" s="157">
        <v>1</v>
      </c>
      <c r="D6" s="144" t="s">
        <v>35</v>
      </c>
      <c r="E6" s="135"/>
      <c r="F6" s="135"/>
      <c r="G6" s="135"/>
      <c r="H6" s="143" t="s">
        <v>36</v>
      </c>
      <c r="I6" s="157">
        <v>1</v>
      </c>
      <c r="J6" s="144" t="s">
        <v>35</v>
      </c>
      <c r="K6" s="135"/>
      <c r="L6" s="135"/>
      <c r="M6" s="135"/>
      <c r="N6" s="143" t="s">
        <v>36</v>
      </c>
      <c r="O6" s="157">
        <v>1</v>
      </c>
      <c r="P6" s="144" t="s">
        <v>35</v>
      </c>
      <c r="Q6" s="135"/>
      <c r="R6" s="135"/>
      <c r="S6" s="135"/>
      <c r="T6" s="143" t="s">
        <v>36</v>
      </c>
      <c r="U6" s="157">
        <v>1</v>
      </c>
      <c r="V6" s="144" t="s">
        <v>35</v>
      </c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24"/>
      <c r="AO6" s="124"/>
      <c r="AP6" s="124"/>
      <c r="AQ6" s="124"/>
    </row>
    <row r="7" spans="1:43" ht="33" customHeight="1" x14ac:dyDescent="0.35">
      <c r="A7" s="135"/>
      <c r="B7" s="145" t="s">
        <v>33</v>
      </c>
      <c r="C7" s="146">
        <f>ROUND(IF(C6&gt;0.049,C13*C6^C14,C22),2)</f>
        <v>80.73</v>
      </c>
      <c r="D7" s="147" t="s">
        <v>34</v>
      </c>
      <c r="E7" s="135"/>
      <c r="F7" s="135"/>
      <c r="G7" s="135"/>
      <c r="H7" s="145" t="s">
        <v>33</v>
      </c>
      <c r="I7" s="146">
        <f>ROUND(IF(I6&gt;0.011,I13*I6^I14,I22),2)</f>
        <v>66.06</v>
      </c>
      <c r="J7" s="147" t="s">
        <v>34</v>
      </c>
      <c r="K7" s="135"/>
      <c r="L7" s="135"/>
      <c r="M7" s="135"/>
      <c r="N7" s="148" t="s">
        <v>25</v>
      </c>
      <c r="O7" s="149">
        <f>ROUND(IF(O6&gt;0.005,O13*O6^O14,O22),2)</f>
        <v>38.97</v>
      </c>
      <c r="P7" s="150" t="s">
        <v>34</v>
      </c>
      <c r="Q7" s="135"/>
      <c r="R7" s="135"/>
      <c r="S7" s="135"/>
      <c r="T7" s="148" t="s">
        <v>25</v>
      </c>
      <c r="U7" s="149">
        <f>ROUND(IF(U6&gt;0.005,U13*U6^U14,U22),2)</f>
        <v>27.96</v>
      </c>
      <c r="V7" s="150" t="s">
        <v>34</v>
      </c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24"/>
      <c r="AO7" s="124"/>
      <c r="AP7" s="124"/>
      <c r="AQ7" s="124"/>
    </row>
    <row r="8" spans="1:43" ht="21.75" thickBot="1" x14ac:dyDescent="0.4">
      <c r="A8" s="158"/>
      <c r="B8" s="158" t="s">
        <v>43</v>
      </c>
      <c r="C8" s="158">
        <f>C7-RSEE_razredi!$C$24</f>
        <v>32.690000000000005</v>
      </c>
      <c r="D8" s="158" t="s">
        <v>34</v>
      </c>
      <c r="E8" s="135"/>
      <c r="F8" s="135"/>
      <c r="G8" s="135"/>
      <c r="H8" s="158" t="s">
        <v>43</v>
      </c>
      <c r="I8" s="158">
        <f>I7-RSEE_razredi!$C$24</f>
        <v>18.020000000000003</v>
      </c>
      <c r="J8" s="158" t="s">
        <v>34</v>
      </c>
      <c r="K8" s="158"/>
      <c r="L8" s="158"/>
      <c r="M8" s="135"/>
      <c r="N8" s="151" t="s">
        <v>39</v>
      </c>
      <c r="O8" s="152">
        <f>ROUND(IF(O6&gt;0.005,P13*O6^P14,O31),2)</f>
        <v>33.6</v>
      </c>
      <c r="P8" s="153" t="s">
        <v>34</v>
      </c>
      <c r="Q8" s="135"/>
      <c r="R8" s="135"/>
      <c r="S8" s="135"/>
      <c r="T8" s="151" t="s">
        <v>39</v>
      </c>
      <c r="U8" s="152">
        <f>ROUND(IF(U6&gt;0.005,V13*U6^V14,U31),2)</f>
        <v>33.6</v>
      </c>
      <c r="V8" s="153" t="s">
        <v>34</v>
      </c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24"/>
      <c r="AO8" s="124"/>
      <c r="AP8" s="124"/>
      <c r="AQ8" s="124"/>
    </row>
    <row r="9" spans="1:43" ht="23.25" hidden="1" x14ac:dyDescent="0.35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54" t="s">
        <v>33</v>
      </c>
      <c r="O9" s="155">
        <f>SUM(O7:O8)</f>
        <v>72.569999999999993</v>
      </c>
      <c r="P9" s="156" t="s">
        <v>34</v>
      </c>
      <c r="Q9" s="135"/>
      <c r="R9" s="135"/>
      <c r="S9" s="135"/>
      <c r="T9" s="154" t="s">
        <v>33</v>
      </c>
      <c r="U9" s="155">
        <f>SUM(U7:U8)</f>
        <v>61.56</v>
      </c>
      <c r="V9" s="156" t="s">
        <v>34</v>
      </c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24"/>
      <c r="AO9" s="124"/>
      <c r="AP9" s="124"/>
      <c r="AQ9" s="124"/>
    </row>
    <row r="10" spans="1:43" hidden="1" x14ac:dyDescent="0.25">
      <c r="A10" s="124"/>
      <c r="B10" s="124"/>
      <c r="C10" s="124"/>
      <c r="D10" s="124"/>
      <c r="E10" s="135"/>
      <c r="F10" s="135"/>
      <c r="G10" s="135"/>
      <c r="H10" s="124"/>
      <c r="I10" s="124"/>
      <c r="J10" s="124"/>
      <c r="K10" s="124"/>
      <c r="L10" s="124"/>
      <c r="M10" s="124"/>
      <c r="N10" s="158" t="s">
        <v>43</v>
      </c>
      <c r="O10" s="158">
        <f>O9-RSEE_razredi!$C$24</f>
        <v>24.529999999999994</v>
      </c>
      <c r="P10" s="158" t="s">
        <v>34</v>
      </c>
      <c r="Q10" s="135"/>
      <c r="R10" s="135"/>
      <c r="S10" s="135"/>
      <c r="T10" s="158" t="s">
        <v>43</v>
      </c>
      <c r="U10" s="158">
        <f>U9-RSEE_razredi!$C$24</f>
        <v>13.520000000000003</v>
      </c>
      <c r="V10" s="158" t="s">
        <v>34</v>
      </c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</row>
    <row r="11" spans="1:43" hidden="1" x14ac:dyDescent="0.25">
      <c r="A11" s="124"/>
      <c r="B11" s="124"/>
      <c r="C11" s="124"/>
      <c r="D11" s="124"/>
      <c r="E11" s="135"/>
      <c r="F11" s="135"/>
      <c r="G11" s="135"/>
      <c r="H11" s="124"/>
      <c r="I11" s="124"/>
      <c r="J11" s="124"/>
      <c r="K11" s="124"/>
      <c r="L11" s="124"/>
      <c r="M11" s="124"/>
      <c r="N11" s="124"/>
      <c r="O11" s="124"/>
      <c r="P11" s="124"/>
      <c r="Q11" s="135"/>
      <c r="R11" s="135"/>
      <c r="S11" s="135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</row>
    <row r="12" spans="1:43" ht="19.5" hidden="1" thickBot="1" x14ac:dyDescent="0.35">
      <c r="A12" s="124"/>
      <c r="B12" s="124"/>
      <c r="C12" s="129" t="s">
        <v>25</v>
      </c>
      <c r="D12" s="124"/>
      <c r="E12" s="135"/>
      <c r="F12" s="135"/>
      <c r="G12" s="135"/>
      <c r="H12" s="124"/>
      <c r="I12" s="129" t="s">
        <v>25</v>
      </c>
      <c r="J12" s="124"/>
      <c r="K12" s="124"/>
      <c r="L12" s="124"/>
      <c r="M12" s="124"/>
      <c r="N12" s="124"/>
      <c r="O12" s="129" t="s">
        <v>25</v>
      </c>
      <c r="P12" s="129" t="s">
        <v>39</v>
      </c>
      <c r="Q12" s="135"/>
      <c r="R12" s="135"/>
      <c r="S12" s="135"/>
      <c r="T12" s="124"/>
      <c r="U12" s="129" t="s">
        <v>25</v>
      </c>
      <c r="V12" s="129" t="s">
        <v>39</v>
      </c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</row>
    <row r="13" spans="1:43" ht="18" hidden="1" x14ac:dyDescent="0.25">
      <c r="A13" s="124"/>
      <c r="B13" s="57" t="s">
        <v>22</v>
      </c>
      <c r="C13" s="58">
        <f>ROUND(EXP((1/E20)*SUM(C24:E24)-(C14/E20)*SUM(C23:E23)),3)</f>
        <v>80.73</v>
      </c>
      <c r="E13" s="135"/>
      <c r="F13" s="135"/>
      <c r="G13" s="135"/>
      <c r="H13" s="57" t="s">
        <v>22</v>
      </c>
      <c r="I13" s="58">
        <f>ROUND(EXP((1/K20)*SUM(I24:K24)-(I14/K20)*SUM(I23:K23)),3)</f>
        <v>66.058000000000007</v>
      </c>
      <c r="K13" s="124"/>
      <c r="L13" s="124"/>
      <c r="M13" s="124"/>
      <c r="N13" s="130" t="s">
        <v>22</v>
      </c>
      <c r="O13" s="131">
        <f>ROUND(EXP((1/Q20)*SUM(O24:Q24)-(O14/Q20)*SUM(O23:Q23)),3)</f>
        <v>38.973999999999997</v>
      </c>
      <c r="P13" s="131">
        <f>ROUND(EXP((1/Q29)*SUM(O33:Q33)-(P14/Q29)*SUM(O32:Q32)),3)</f>
        <v>33.603999999999999</v>
      </c>
      <c r="Q13" s="135"/>
      <c r="R13" s="135"/>
      <c r="S13" s="135"/>
      <c r="T13" s="130" t="s">
        <v>22</v>
      </c>
      <c r="U13" s="131">
        <f>ROUND(EXP((1/W20)*SUM(U24:W24)-(U14/W20)*SUM(U23:W23)),3)</f>
        <v>27.954999999999998</v>
      </c>
      <c r="V13" s="131">
        <f>P13</f>
        <v>33.603999999999999</v>
      </c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</row>
    <row r="14" spans="1:43" ht="18.75" hidden="1" thickBot="1" x14ac:dyDescent="0.3">
      <c r="A14" s="124"/>
      <c r="B14" s="59" t="s">
        <v>23</v>
      </c>
      <c r="C14" s="60">
        <f>ROUND((SUM(C25:E25)-(1/E20)*SUM(C23:E23)*SUM(C24:E24))/(SUM(C26:E26)-(1/E20)*SUM(C23:E23)^2),3)</f>
        <v>-7.4999999999999997E-2</v>
      </c>
      <c r="E14" s="135"/>
      <c r="F14" s="135"/>
      <c r="G14" s="135"/>
      <c r="H14" s="59" t="s">
        <v>23</v>
      </c>
      <c r="I14" s="60">
        <f>ROUND((SUM(I25:K25)-(1/K20)*SUM(I23:K23)*SUM(I24:K24))/(SUM(I26:K26)-(1/K20)*SUM(I23:K23)^2),3)</f>
        <v>-6.3E-2</v>
      </c>
      <c r="K14" s="124"/>
      <c r="L14" s="124"/>
      <c r="M14" s="124"/>
      <c r="N14" s="132" t="s">
        <v>23</v>
      </c>
      <c r="O14" s="133">
        <f>ROUND((SUM(O25:Q25)-(1/Q20)*SUM(O23:Q23)*SUM(O24:Q24))/(SUM(O26:Q26)-(1/Q20)*SUM(O23:Q23)^2),3)</f>
        <v>-0.17100000000000001</v>
      </c>
      <c r="P14" s="133">
        <f>ROUND((SUM(O34:Q34)-(1/Q29)*SUM(O32:Q32)*SUM(O33:Q33))/(SUM(O35:Q35)-(1/Q29)*SUM(O32:Q32)^2),3)</f>
        <v>-6.9000000000000006E-2</v>
      </c>
      <c r="Q14" s="135"/>
      <c r="R14" s="135"/>
      <c r="S14" s="135"/>
      <c r="T14" s="132" t="s">
        <v>23</v>
      </c>
      <c r="U14" s="133">
        <f>ROUND((SUM(U25:W25)-(1/W20)*SUM(U23:W23)*SUM(U24:W24))/(SUM(U26:W26)-(1/W20)*SUM(U23:W23)^2),3)</f>
        <v>-0.17399999999999999</v>
      </c>
      <c r="V14" s="133">
        <f>P14</f>
        <v>-6.9000000000000006E-2</v>
      </c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</row>
    <row r="15" spans="1:43" hidden="1" x14ac:dyDescent="0.25">
      <c r="A15" s="124"/>
      <c r="E15" s="135"/>
      <c r="F15" s="135"/>
      <c r="G15" s="135"/>
      <c r="K15" s="124"/>
      <c r="L15" s="124"/>
      <c r="M15" s="124"/>
      <c r="N15" s="124"/>
      <c r="O15" s="124"/>
      <c r="P15" s="124"/>
      <c r="Q15" s="135"/>
      <c r="R15" s="135"/>
      <c r="S15" s="135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</row>
    <row r="16" spans="1:43" hidden="1" x14ac:dyDescent="0.25">
      <c r="A16" s="124"/>
      <c r="E16" s="135"/>
      <c r="F16" s="135"/>
      <c r="G16" s="135"/>
      <c r="K16" s="124"/>
      <c r="L16" s="124"/>
      <c r="M16" s="124"/>
      <c r="N16" s="124"/>
      <c r="O16" s="124"/>
      <c r="P16" s="124"/>
      <c r="Q16" s="135"/>
      <c r="R16" s="135"/>
      <c r="S16" s="135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</row>
    <row r="17" spans="1:42" hidden="1" x14ac:dyDescent="0.25">
      <c r="A17" s="124"/>
      <c r="E17" s="135"/>
      <c r="F17" s="135"/>
      <c r="G17" s="135"/>
      <c r="K17" s="124"/>
      <c r="L17" s="124"/>
      <c r="M17" s="124"/>
      <c r="N17" s="124"/>
      <c r="O17" s="124"/>
      <c r="P17" s="124"/>
      <c r="Q17" s="135"/>
      <c r="R17" s="135"/>
      <c r="S17" s="135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</row>
    <row r="18" spans="1:42" hidden="1" x14ac:dyDescent="0.25">
      <c r="E18" s="135"/>
      <c r="F18" s="135"/>
      <c r="G18" s="135"/>
      <c r="Q18" s="135"/>
      <c r="R18" s="135"/>
      <c r="S18" s="135"/>
    </row>
    <row r="19" spans="1:42" s="54" customFormat="1" ht="15.75" hidden="1" x14ac:dyDescent="0.25">
      <c r="A19" s="70" t="s">
        <v>24</v>
      </c>
      <c r="E19" s="135"/>
      <c r="F19" s="135"/>
      <c r="G19" s="135" t="s">
        <v>24</v>
      </c>
      <c r="M19" s="70" t="s">
        <v>24</v>
      </c>
      <c r="Q19" s="135"/>
      <c r="R19" s="135"/>
      <c r="S19" s="135" t="s">
        <v>24</v>
      </c>
    </row>
    <row r="20" spans="1:42" ht="15.75" hidden="1" thickBot="1" x14ac:dyDescent="0.3">
      <c r="B20" s="36" t="s">
        <v>25</v>
      </c>
      <c r="C20" s="37">
        <v>1</v>
      </c>
      <c r="D20" s="37">
        <v>2</v>
      </c>
      <c r="E20" s="135">
        <v>3</v>
      </c>
      <c r="F20" s="135"/>
      <c r="G20" s="135"/>
      <c r="H20" s="36" t="s">
        <v>25</v>
      </c>
      <c r="I20" s="37">
        <v>1</v>
      </c>
      <c r="J20" s="37">
        <v>2</v>
      </c>
      <c r="K20" s="37">
        <v>3</v>
      </c>
      <c r="N20" s="36" t="s">
        <v>25</v>
      </c>
      <c r="O20" s="37">
        <v>1</v>
      </c>
      <c r="P20" s="37">
        <v>2</v>
      </c>
      <c r="Q20" s="135">
        <v>3</v>
      </c>
      <c r="R20" s="135"/>
      <c r="S20" s="135"/>
      <c r="T20" s="36" t="s">
        <v>25</v>
      </c>
      <c r="U20" s="37">
        <v>1</v>
      </c>
      <c r="V20" s="37">
        <v>2</v>
      </c>
      <c r="W20" s="37">
        <v>3</v>
      </c>
    </row>
    <row r="21" spans="1:42" ht="18.75" hidden="1" thickBot="1" x14ac:dyDescent="0.4">
      <c r="A21" s="32" t="s">
        <v>32</v>
      </c>
      <c r="B21" s="38" t="s">
        <v>26</v>
      </c>
      <c r="C21" s="76">
        <v>0.05</v>
      </c>
      <c r="D21" s="39">
        <v>0.5</v>
      </c>
      <c r="E21" s="135">
        <v>2</v>
      </c>
      <c r="F21" s="135"/>
      <c r="G21" s="135" t="s">
        <v>32</v>
      </c>
      <c r="H21" s="38" t="s">
        <v>26</v>
      </c>
      <c r="I21" s="50">
        <v>1.0999999999999999E-2</v>
      </c>
      <c r="J21" s="50">
        <v>0.5</v>
      </c>
      <c r="K21" s="51">
        <v>2</v>
      </c>
      <c r="M21" s="32" t="s">
        <v>32</v>
      </c>
      <c r="N21" s="38" t="s">
        <v>26</v>
      </c>
      <c r="O21" s="50">
        <v>5.0000000000000001E-3</v>
      </c>
      <c r="P21" s="50">
        <v>3</v>
      </c>
      <c r="Q21" s="135">
        <v>10</v>
      </c>
      <c r="R21" s="135"/>
      <c r="S21" s="135" t="s">
        <v>32</v>
      </c>
      <c r="T21" s="38" t="s">
        <v>26</v>
      </c>
      <c r="U21" s="50">
        <v>5.0000000000000001E-3</v>
      </c>
      <c r="V21" s="50">
        <v>3</v>
      </c>
      <c r="W21" s="51">
        <v>10</v>
      </c>
    </row>
    <row r="22" spans="1:42" ht="15.75" hidden="1" thickBot="1" x14ac:dyDescent="0.3">
      <c r="A22" s="32" t="s">
        <v>25</v>
      </c>
      <c r="B22" s="38" t="s">
        <v>27</v>
      </c>
      <c r="C22" s="52">
        <f>RSEE_razredi!C6</f>
        <v>101.5</v>
      </c>
      <c r="D22" s="52">
        <f>RSEE_razredi!D6</f>
        <v>84.28</v>
      </c>
      <c r="E22" s="135">
        <f>RSEE_razredi!E6</f>
        <v>77</v>
      </c>
      <c r="F22" s="135"/>
      <c r="G22" s="135" t="s">
        <v>25</v>
      </c>
      <c r="H22" s="38" t="s">
        <v>27</v>
      </c>
      <c r="I22" s="52">
        <f>RSEE_razredi!C8</f>
        <v>87</v>
      </c>
      <c r="J22" s="52">
        <f>RSEE_razredi!D8</f>
        <v>71</v>
      </c>
      <c r="K22" s="52">
        <f>RSEE_razredi!E8</f>
        <v>62</v>
      </c>
      <c r="M22" s="32" t="s">
        <v>25</v>
      </c>
      <c r="N22" s="38" t="s">
        <v>27</v>
      </c>
      <c r="O22" s="52">
        <f>RSEE_razredi!C21</f>
        <v>96.72</v>
      </c>
      <c r="P22" s="52">
        <f>RSEE_razredi!E21</f>
        <v>32.01</v>
      </c>
      <c r="Q22" s="135">
        <f>RSEE_razredi!F21</f>
        <v>26.45</v>
      </c>
      <c r="R22" s="135"/>
      <c r="S22" s="135" t="s">
        <v>25</v>
      </c>
      <c r="T22" s="38" t="s">
        <v>27</v>
      </c>
      <c r="U22" s="52">
        <f>RSEE_razredi!C22</f>
        <v>70.069999999999993</v>
      </c>
      <c r="V22" s="52">
        <f>RSEE_razredi!E22</f>
        <v>23.47</v>
      </c>
      <c r="W22" s="53">
        <f>RSEE_razredi!F22</f>
        <v>18.48</v>
      </c>
    </row>
    <row r="23" spans="1:42" hidden="1" x14ac:dyDescent="0.25">
      <c r="B23" s="42" t="s">
        <v>28</v>
      </c>
      <c r="C23" s="43">
        <f t="shared" ref="C23:E24" si="0">LN(C21)</f>
        <v>-2.9957322735539909</v>
      </c>
      <c r="D23" s="43">
        <f t="shared" si="0"/>
        <v>-0.69314718055994529</v>
      </c>
      <c r="E23" s="135">
        <f t="shared" si="0"/>
        <v>0.69314718055994529</v>
      </c>
      <c r="F23" s="135"/>
      <c r="G23" s="135"/>
      <c r="H23" s="42" t="s">
        <v>28</v>
      </c>
      <c r="I23" s="43">
        <f t="shared" ref="I23:K24" si="1">LN(I21)</f>
        <v>-4.5098600061837661</v>
      </c>
      <c r="J23" s="43">
        <f t="shared" si="1"/>
        <v>-0.69314718055994529</v>
      </c>
      <c r="K23" s="44">
        <f t="shared" si="1"/>
        <v>0.69314718055994529</v>
      </c>
      <c r="N23" s="42" t="s">
        <v>28</v>
      </c>
      <c r="O23" s="43">
        <f t="shared" ref="O23:Q24" si="2">LN(O21)</f>
        <v>-5.2983173665480363</v>
      </c>
      <c r="P23" s="43">
        <f t="shared" si="2"/>
        <v>1.0986122886681098</v>
      </c>
      <c r="Q23" s="135">
        <f t="shared" si="2"/>
        <v>2.3025850929940459</v>
      </c>
      <c r="R23" s="135"/>
      <c r="S23" s="135"/>
      <c r="T23" s="42" t="s">
        <v>28</v>
      </c>
      <c r="U23" s="43">
        <f t="shared" ref="U23:W24" si="3">LN(U21)</f>
        <v>-5.2983173665480363</v>
      </c>
      <c r="V23" s="43">
        <f t="shared" si="3"/>
        <v>1.0986122886681098</v>
      </c>
      <c r="W23" s="44">
        <f t="shared" si="3"/>
        <v>2.3025850929940459</v>
      </c>
    </row>
    <row r="24" spans="1:42" hidden="1" x14ac:dyDescent="0.25">
      <c r="B24" s="45" t="s">
        <v>29</v>
      </c>
      <c r="C24" s="46">
        <f t="shared" si="0"/>
        <v>4.6200587984818418</v>
      </c>
      <c r="D24" s="46">
        <f t="shared" si="0"/>
        <v>4.4341445889359887</v>
      </c>
      <c r="E24" s="135">
        <f t="shared" si="0"/>
        <v>4.3438054218536841</v>
      </c>
      <c r="F24" s="135"/>
      <c r="G24" s="135"/>
      <c r="H24" s="45" t="s">
        <v>29</v>
      </c>
      <c r="I24" s="46">
        <f t="shared" si="1"/>
        <v>4.4659081186545837</v>
      </c>
      <c r="J24" s="46">
        <f t="shared" si="1"/>
        <v>4.2626798770413155</v>
      </c>
      <c r="K24" s="47">
        <f t="shared" si="1"/>
        <v>4.1271343850450917</v>
      </c>
      <c r="N24" s="45" t="s">
        <v>29</v>
      </c>
      <c r="O24" s="46">
        <f t="shared" si="2"/>
        <v>4.571820206306537</v>
      </c>
      <c r="P24" s="46">
        <f t="shared" si="2"/>
        <v>3.4660483539817717</v>
      </c>
      <c r="Q24" s="135">
        <f t="shared" si="2"/>
        <v>3.2752561583043085</v>
      </c>
      <c r="R24" s="135"/>
      <c r="S24" s="135"/>
      <c r="T24" s="45" t="s">
        <v>29</v>
      </c>
      <c r="U24" s="46">
        <f t="shared" si="3"/>
        <v>4.2494947423824421</v>
      </c>
      <c r="V24" s="46">
        <f t="shared" si="3"/>
        <v>3.1557230098629323</v>
      </c>
      <c r="W24" s="47">
        <f t="shared" si="3"/>
        <v>2.9166890662135381</v>
      </c>
    </row>
    <row r="25" spans="1:42" hidden="1" x14ac:dyDescent="0.25">
      <c r="B25" s="45" t="s">
        <v>30</v>
      </c>
      <c r="C25" s="46">
        <f>C24*C23</f>
        <v>-13.840459248329127</v>
      </c>
      <c r="D25" s="46">
        <f>D24*D23</f>
        <v>-3.073514820016118</v>
      </c>
      <c r="E25" s="135">
        <f>E24*E23</f>
        <v>3.010896481058885</v>
      </c>
      <c r="F25" s="135"/>
      <c r="G25" s="135"/>
      <c r="H25" s="45" t="s">
        <v>30</v>
      </c>
      <c r="I25" s="46">
        <f>I24*I23</f>
        <v>-20.140620415611693</v>
      </c>
      <c r="J25" s="46">
        <f>J24*J23</f>
        <v>-2.9546645384008019</v>
      </c>
      <c r="K25" s="47">
        <f>K24*K23</f>
        <v>2.8607115627860087</v>
      </c>
      <c r="N25" s="45" t="s">
        <v>30</v>
      </c>
      <c r="O25" s="46">
        <f>O24*O23</f>
        <v>-24.22295439580915</v>
      </c>
      <c r="P25" s="46">
        <f>P24*P23</f>
        <v>3.8078433148022488</v>
      </c>
      <c r="Q25" s="135">
        <f>Q24*Q23</f>
        <v>7.5415560058484479</v>
      </c>
      <c r="R25" s="135"/>
      <c r="S25" s="135"/>
      <c r="T25" s="45" t="s">
        <v>30</v>
      </c>
      <c r="U25" s="46">
        <f>U24*U23</f>
        <v>-22.515171792619466</v>
      </c>
      <c r="V25" s="46">
        <f>V24*V23</f>
        <v>3.4669160782681319</v>
      </c>
      <c r="W25" s="47">
        <f>W24*W23</f>
        <v>6.7159247647620166</v>
      </c>
    </row>
    <row r="26" spans="1:42" hidden="1" x14ac:dyDescent="0.25">
      <c r="B26" s="45" t="s">
        <v>31</v>
      </c>
      <c r="C26" s="46">
        <f t="shared" ref="C26:E27" si="4">C23*C23</f>
        <v>8.9744118548129634</v>
      </c>
      <c r="D26" s="46">
        <f t="shared" si="4"/>
        <v>0.48045301391820139</v>
      </c>
      <c r="E26" s="135">
        <f t="shared" si="4"/>
        <v>0.48045301391820139</v>
      </c>
      <c r="F26" s="135"/>
      <c r="G26" s="135"/>
      <c r="H26" s="45" t="s">
        <v>31</v>
      </c>
      <c r="I26" s="46">
        <f t="shared" ref="I26:K27" si="5">I23*I23</f>
        <v>20.338837275375838</v>
      </c>
      <c r="J26" s="46">
        <f t="shared" si="5"/>
        <v>0.48045301391820139</v>
      </c>
      <c r="K26" s="47">
        <f t="shared" si="5"/>
        <v>0.48045301391820139</v>
      </c>
      <c r="N26" s="45" t="s">
        <v>31</v>
      </c>
      <c r="O26" s="46">
        <f t="shared" ref="O26:Q27" si="6">O23*O23</f>
        <v>28.072166916664518</v>
      </c>
      <c r="P26" s="46">
        <f t="shared" si="6"/>
        <v>1.2069489608125821</v>
      </c>
      <c r="Q26" s="135">
        <f t="shared" si="6"/>
        <v>5.3018981104783993</v>
      </c>
      <c r="R26" s="135"/>
      <c r="S26" s="135"/>
      <c r="T26" s="45" t="s">
        <v>31</v>
      </c>
      <c r="U26" s="46">
        <f t="shared" ref="U26:W27" si="7">U23*U23</f>
        <v>28.072166916664518</v>
      </c>
      <c r="V26" s="46">
        <f t="shared" si="7"/>
        <v>1.2069489608125821</v>
      </c>
      <c r="W26" s="47">
        <f t="shared" si="7"/>
        <v>5.3018981104783993</v>
      </c>
    </row>
    <row r="27" spans="1:42" ht="15.75" hidden="1" thickBot="1" x14ac:dyDescent="0.3">
      <c r="B27" s="48" t="s">
        <v>31</v>
      </c>
      <c r="C27" s="40">
        <f t="shared" si="4"/>
        <v>21.344943301429478</v>
      </c>
      <c r="D27" s="40">
        <f t="shared" si="4"/>
        <v>19.66163823559031</v>
      </c>
      <c r="E27" s="135">
        <f t="shared" si="4"/>
        <v>18.868645542925464</v>
      </c>
      <c r="F27" s="135"/>
      <c r="G27" s="135"/>
      <c r="H27" s="48" t="s">
        <v>31</v>
      </c>
      <c r="I27" s="40">
        <f t="shared" si="5"/>
        <v>19.944335324264923</v>
      </c>
      <c r="J27" s="40">
        <f t="shared" si="5"/>
        <v>18.170439734132966</v>
      </c>
      <c r="K27" s="41">
        <f t="shared" si="5"/>
        <v>17.033238232221528</v>
      </c>
      <c r="N27" s="48" t="s">
        <v>31</v>
      </c>
      <c r="O27" s="40">
        <f t="shared" si="6"/>
        <v>20.901539998792746</v>
      </c>
      <c r="P27" s="40">
        <f t="shared" si="6"/>
        <v>12.01349119213975</v>
      </c>
      <c r="Q27" s="135">
        <f t="shared" si="6"/>
        <v>10.727302902510297</v>
      </c>
      <c r="R27" s="135"/>
      <c r="S27" s="135"/>
      <c r="T27" s="48" t="s">
        <v>31</v>
      </c>
      <c r="U27" s="40">
        <f t="shared" si="7"/>
        <v>18.058205565536017</v>
      </c>
      <c r="V27" s="40">
        <f t="shared" si="7"/>
        <v>9.9585877149783641</v>
      </c>
      <c r="W27" s="41">
        <f t="shared" si="7"/>
        <v>8.5070751089696</v>
      </c>
    </row>
    <row r="28" spans="1:42" hidden="1" x14ac:dyDescent="0.25">
      <c r="B28" s="35"/>
      <c r="C28" s="49"/>
      <c r="D28" s="35"/>
      <c r="E28" s="135"/>
      <c r="F28" s="135"/>
      <c r="G28" s="135"/>
      <c r="H28" s="35"/>
      <c r="I28" s="49"/>
      <c r="J28" s="35"/>
      <c r="K28" s="35"/>
      <c r="N28" s="35"/>
      <c r="O28" s="49"/>
      <c r="P28" s="35"/>
      <c r="Q28" s="135"/>
      <c r="R28" s="135"/>
      <c r="S28" s="135"/>
      <c r="T28" s="35"/>
      <c r="U28" s="49"/>
      <c r="V28" s="35"/>
      <c r="W28" s="35"/>
    </row>
    <row r="29" spans="1:42" s="55" customFormat="1" ht="19.5" hidden="1" thickBot="1" x14ac:dyDescent="0.35">
      <c r="D29" s="56"/>
      <c r="E29" s="135"/>
      <c r="F29" s="135"/>
      <c r="G29" s="135"/>
      <c r="J29" s="56"/>
      <c r="K29" s="56"/>
      <c r="M29"/>
      <c r="N29" s="36" t="s">
        <v>39</v>
      </c>
      <c r="O29" s="37">
        <v>1</v>
      </c>
      <c r="P29" s="37">
        <v>2</v>
      </c>
      <c r="Q29" s="135">
        <v>3</v>
      </c>
      <c r="R29" s="135"/>
      <c r="S29" s="135"/>
      <c r="T29"/>
      <c r="U29"/>
      <c r="V29"/>
      <c r="W29"/>
    </row>
    <row r="30" spans="1:42" s="55" customFormat="1" ht="20.25" hidden="1" thickBot="1" x14ac:dyDescent="0.4">
      <c r="D30" s="56"/>
      <c r="E30" s="135"/>
      <c r="F30" s="135"/>
      <c r="G30" s="135"/>
      <c r="J30" s="56"/>
      <c r="K30" s="56"/>
      <c r="M30" s="32" t="s">
        <v>32</v>
      </c>
      <c r="N30" s="61" t="s">
        <v>26</v>
      </c>
      <c r="O30" s="62">
        <v>5.0000000000000001E-3</v>
      </c>
      <c r="P30" s="62">
        <v>3</v>
      </c>
      <c r="Q30" s="135">
        <v>10</v>
      </c>
      <c r="R30" s="135"/>
      <c r="S30" s="135"/>
      <c r="T30"/>
      <c r="U30"/>
      <c r="V30"/>
      <c r="W30"/>
    </row>
    <row r="31" spans="1:42" ht="15.75" hidden="1" thickBot="1" x14ac:dyDescent="0.3">
      <c r="E31" s="135"/>
      <c r="F31" s="135"/>
      <c r="G31" s="135"/>
      <c r="M31" s="32" t="s">
        <v>39</v>
      </c>
      <c r="N31" s="61" t="s">
        <v>27</v>
      </c>
      <c r="O31" s="63">
        <f>RSEE_razredi!G21</f>
        <v>48.25</v>
      </c>
      <c r="P31" s="63">
        <f>RSEE_razredi!I21</f>
        <v>31.96</v>
      </c>
      <c r="Q31" s="135">
        <f>RSEE_razredi!J21</f>
        <v>28.05</v>
      </c>
      <c r="R31" s="135"/>
      <c r="S31" s="135"/>
      <c r="U31">
        <v>48.25</v>
      </c>
    </row>
    <row r="32" spans="1:42" hidden="1" x14ac:dyDescent="0.25">
      <c r="E32" s="135"/>
      <c r="F32" s="135"/>
      <c r="G32" s="135"/>
      <c r="N32" s="64" t="s">
        <v>28</v>
      </c>
      <c r="O32" s="65">
        <f t="shared" ref="O32:Q33" si="8">LN(O30)</f>
        <v>-5.2983173665480363</v>
      </c>
      <c r="P32" s="65">
        <f t="shared" si="8"/>
        <v>1.0986122886681098</v>
      </c>
      <c r="Q32" s="135">
        <f t="shared" si="8"/>
        <v>2.3025850929940459</v>
      </c>
      <c r="R32" s="135"/>
      <c r="S32" s="135"/>
    </row>
    <row r="33" spans="2:40" hidden="1" x14ac:dyDescent="0.25">
      <c r="E33" s="135"/>
      <c r="F33" s="135"/>
      <c r="G33" s="135"/>
      <c r="N33" s="66" t="s">
        <v>29</v>
      </c>
      <c r="O33" s="67">
        <f t="shared" si="8"/>
        <v>3.8763958277849948</v>
      </c>
      <c r="P33" s="67">
        <f t="shared" si="8"/>
        <v>3.464485120898074</v>
      </c>
      <c r="Q33" s="135">
        <f t="shared" si="8"/>
        <v>3.3339886319687055</v>
      </c>
      <c r="R33" s="135"/>
      <c r="S33" s="135"/>
    </row>
    <row r="34" spans="2:40" hidden="1" x14ac:dyDescent="0.25">
      <c r="E34" s="135"/>
      <c r="F34" s="135"/>
      <c r="G34" s="135"/>
      <c r="N34" s="66" t="s">
        <v>30</v>
      </c>
      <c r="O34" s="67">
        <f>O33*O32</f>
        <v>-20.53837533396759</v>
      </c>
      <c r="P34" s="67">
        <f>P33*P32</f>
        <v>3.8061259277264461</v>
      </c>
      <c r="Q34" s="135">
        <f>Q33*Q32</f>
        <v>7.6767925241827539</v>
      </c>
      <c r="R34" s="135"/>
      <c r="S34" s="135"/>
    </row>
    <row r="35" spans="2:40" hidden="1" x14ac:dyDescent="0.25">
      <c r="E35" s="135"/>
      <c r="F35" s="135"/>
      <c r="G35" s="135"/>
      <c r="N35" s="66" t="s">
        <v>31</v>
      </c>
      <c r="O35" s="67">
        <f t="shared" ref="O35:Q36" si="9">O32*O32</f>
        <v>28.072166916664518</v>
      </c>
      <c r="P35" s="67">
        <f t="shared" si="9"/>
        <v>1.2069489608125821</v>
      </c>
      <c r="Q35" s="135">
        <f t="shared" si="9"/>
        <v>5.3018981104783993</v>
      </c>
      <c r="R35" s="135"/>
      <c r="S35" s="135"/>
    </row>
    <row r="36" spans="2:40" ht="15.75" hidden="1" thickBot="1" x14ac:dyDescent="0.3">
      <c r="E36" s="135"/>
      <c r="F36" s="135"/>
      <c r="G36" s="135"/>
      <c r="N36" s="68" t="s">
        <v>31</v>
      </c>
      <c r="O36" s="69">
        <f t="shared" si="9"/>
        <v>15.026444613668914</v>
      </c>
      <c r="P36" s="69">
        <f t="shared" si="9"/>
        <v>12.002657152924142</v>
      </c>
      <c r="Q36" s="135">
        <f t="shared" si="9"/>
        <v>11.115480198096561</v>
      </c>
      <c r="R36" s="135"/>
      <c r="S36" s="135"/>
    </row>
    <row r="37" spans="2:40" hidden="1" x14ac:dyDescent="0.25">
      <c r="E37" s="135"/>
      <c r="F37" s="135"/>
      <c r="G37" s="135"/>
      <c r="Q37" s="135"/>
      <c r="R37" s="135"/>
      <c r="S37" s="135"/>
    </row>
    <row r="38" spans="2:40" hidden="1" x14ac:dyDescent="0.25">
      <c r="E38" s="135"/>
      <c r="F38" s="135"/>
      <c r="G38" s="135"/>
      <c r="Q38" s="135"/>
      <c r="R38" s="135"/>
      <c r="S38" s="135"/>
    </row>
    <row r="39" spans="2:40" hidden="1" x14ac:dyDescent="0.25">
      <c r="E39" s="135"/>
      <c r="F39" s="135"/>
      <c r="G39" s="135"/>
      <c r="Q39" s="135"/>
      <c r="R39" s="135"/>
      <c r="S39" s="135"/>
    </row>
    <row r="40" spans="2:40" hidden="1" x14ac:dyDescent="0.25">
      <c r="E40" s="135"/>
      <c r="F40" s="135"/>
      <c r="G40" s="135"/>
      <c r="Q40" s="135"/>
      <c r="R40" s="135"/>
      <c r="S40" s="135"/>
    </row>
    <row r="41" spans="2:40" hidden="1" x14ac:dyDescent="0.25">
      <c r="E41" s="135"/>
      <c r="F41" s="135"/>
      <c r="G41" s="135"/>
      <c r="Q41" s="135"/>
      <c r="R41" s="135"/>
      <c r="S41" s="135"/>
    </row>
    <row r="42" spans="2:40" hidden="1" x14ac:dyDescent="0.25">
      <c r="E42" s="135"/>
      <c r="F42" s="135"/>
      <c r="G42" s="135"/>
      <c r="Q42" s="135"/>
      <c r="R42" s="135"/>
      <c r="S42" s="135"/>
    </row>
    <row r="43" spans="2:40" hidden="1" x14ac:dyDescent="0.25">
      <c r="E43" s="135"/>
      <c r="F43" s="135"/>
      <c r="G43" s="135"/>
      <c r="Q43" s="135"/>
      <c r="R43" s="135"/>
      <c r="S43" s="135"/>
    </row>
    <row r="44" spans="2:40" hidden="1" x14ac:dyDescent="0.25">
      <c r="E44" s="135"/>
      <c r="F44" s="135"/>
      <c r="G44" s="135"/>
      <c r="Q44" s="135"/>
      <c r="R44" s="135"/>
      <c r="S44" s="135"/>
    </row>
    <row r="45" spans="2:40" hidden="1" x14ac:dyDescent="0.25">
      <c r="E45" s="135"/>
      <c r="F45" s="135"/>
      <c r="G45" s="135"/>
      <c r="Q45" s="135"/>
      <c r="R45" s="135"/>
      <c r="S45" s="135"/>
    </row>
    <row r="46" spans="2:40" hidden="1" x14ac:dyDescent="0.25">
      <c r="E46" s="135"/>
      <c r="F46" s="135"/>
      <c r="G46" s="135"/>
      <c r="Q46" s="135"/>
      <c r="R46" s="135"/>
      <c r="S46" s="135"/>
    </row>
    <row r="47" spans="2:40" ht="45" hidden="1" x14ac:dyDescent="0.25">
      <c r="B47" s="74" t="s">
        <v>46</v>
      </c>
      <c r="C47" s="74" t="s">
        <v>47</v>
      </c>
      <c r="D47" s="32" t="s">
        <v>48</v>
      </c>
      <c r="E47" s="135"/>
      <c r="F47" s="135"/>
      <c r="G47" s="135"/>
      <c r="H47" s="74" t="s">
        <v>46</v>
      </c>
      <c r="I47" s="74" t="s">
        <v>47</v>
      </c>
      <c r="J47" s="32" t="s">
        <v>48</v>
      </c>
      <c r="N47" s="74" t="s">
        <v>46</v>
      </c>
      <c r="O47" s="104" t="s">
        <v>52</v>
      </c>
      <c r="P47" s="104" t="s">
        <v>53</v>
      </c>
      <c r="Q47" s="135" t="s">
        <v>54</v>
      </c>
      <c r="R47" s="135" t="s">
        <v>56</v>
      </c>
      <c r="S47" s="135" t="s">
        <v>55</v>
      </c>
      <c r="AL47" t="s">
        <v>59</v>
      </c>
      <c r="AM47" t="s">
        <v>60</v>
      </c>
      <c r="AN47" t="s">
        <v>61</v>
      </c>
    </row>
    <row r="48" spans="2:40" hidden="1" x14ac:dyDescent="0.25">
      <c r="B48" s="75">
        <v>1E-3</v>
      </c>
      <c r="C48" s="71">
        <f t="shared" ref="C48:C53" si="10">$C$22</f>
        <v>101.5</v>
      </c>
      <c r="E48" s="135"/>
      <c r="F48" s="135"/>
      <c r="G48" s="135"/>
      <c r="H48" s="75">
        <v>1E-3</v>
      </c>
      <c r="I48" s="71">
        <f>$I$22</f>
        <v>87</v>
      </c>
      <c r="N48" s="75">
        <v>1E-3</v>
      </c>
      <c r="O48" s="105">
        <f>$O$22</f>
        <v>96.72</v>
      </c>
      <c r="P48" s="105">
        <f>$U$22</f>
        <v>70.069999999999993</v>
      </c>
      <c r="Q48" s="135">
        <f>$O$31</f>
        <v>48.25</v>
      </c>
      <c r="R48" s="135">
        <f>O48+$Q48</f>
        <v>144.97</v>
      </c>
      <c r="S48" s="135">
        <f>P48+$Q48</f>
        <v>118.32</v>
      </c>
      <c r="AL48" s="71">
        <f>RSEE_razredi!$C$7</f>
        <v>105</v>
      </c>
      <c r="AM48" s="71">
        <f>RSEE_razredi!$I$11</f>
        <v>170.08200000000002</v>
      </c>
      <c r="AN48" s="71">
        <f>RSEE_razredi!$I$9</f>
        <v>62</v>
      </c>
    </row>
    <row r="49" spans="2:40" hidden="1" x14ac:dyDescent="0.25">
      <c r="B49" s="75">
        <v>1.0999999999999999E-2</v>
      </c>
      <c r="C49" s="71">
        <f t="shared" si="10"/>
        <v>101.5</v>
      </c>
      <c r="E49" s="135"/>
      <c r="F49" s="135"/>
      <c r="G49" s="135"/>
      <c r="H49" s="75">
        <v>1.0999999999999999E-2</v>
      </c>
      <c r="I49" s="71">
        <f>$I$22</f>
        <v>87</v>
      </c>
      <c r="J49" s="71">
        <f>I22</f>
        <v>87</v>
      </c>
      <c r="N49" s="75">
        <v>5.0000000000000001E-3</v>
      </c>
      <c r="O49" s="105">
        <f>O48</f>
        <v>96.72</v>
      </c>
      <c r="P49" s="105">
        <f t="shared" ref="P49:P101" si="11">$U$13*$N49^$U$14</f>
        <v>70.28112680399083</v>
      </c>
      <c r="Q49" s="135">
        <f>Q48</f>
        <v>48.25</v>
      </c>
      <c r="R49" s="135">
        <f t="shared" ref="R49:R100" si="12">O49+$Q49</f>
        <v>144.97</v>
      </c>
      <c r="S49" s="135">
        <f t="shared" ref="S49:S100" si="13">P49+$Q49</f>
        <v>118.53112680399083</v>
      </c>
      <c r="AL49" s="71">
        <f>RSEE_razredi!$C$7</f>
        <v>105</v>
      </c>
      <c r="AM49" s="71">
        <f>RSEE_razredi!$I$11</f>
        <v>170.08200000000002</v>
      </c>
      <c r="AN49" s="71">
        <f>RSEE_razredi!$I$9</f>
        <v>62</v>
      </c>
    </row>
    <row r="50" spans="2:40" hidden="1" x14ac:dyDescent="0.25">
      <c r="B50" s="75">
        <v>1.4999999999999999E-2</v>
      </c>
      <c r="C50" s="71">
        <f t="shared" si="10"/>
        <v>101.5</v>
      </c>
      <c r="E50" s="135"/>
      <c r="F50" s="135"/>
      <c r="G50" s="135"/>
      <c r="H50" s="75">
        <v>1.4999999999999999E-2</v>
      </c>
      <c r="I50" s="71">
        <f t="shared" ref="I50:I55" si="14">$I$13*H50^$I$14</f>
        <v>86.066010338472694</v>
      </c>
      <c r="N50" s="75">
        <v>6.0000000000000001E-3</v>
      </c>
      <c r="O50" s="71">
        <f>$O$13*N50^$O$14</f>
        <v>93.478367006463017</v>
      </c>
      <c r="P50" s="71">
        <f t="shared" si="11"/>
        <v>68.086526537232032</v>
      </c>
      <c r="Q50" s="135">
        <f>$P$13*$N50^$P$14</f>
        <v>47.8297972339181</v>
      </c>
      <c r="R50" s="135">
        <f t="shared" si="12"/>
        <v>141.30816424038113</v>
      </c>
      <c r="S50" s="135">
        <f t="shared" si="13"/>
        <v>115.91632377115013</v>
      </c>
      <c r="AL50" s="71">
        <f>RSEE_razredi!$C$7</f>
        <v>105</v>
      </c>
      <c r="AM50" s="71">
        <f>RSEE_razredi!$I$11</f>
        <v>170.08200000000002</v>
      </c>
      <c r="AN50" s="71">
        <f>RSEE_razredi!$I$9</f>
        <v>62</v>
      </c>
    </row>
    <row r="51" spans="2:40" hidden="1" x14ac:dyDescent="0.25">
      <c r="B51" s="71">
        <v>0.03</v>
      </c>
      <c r="C51" s="71">
        <f t="shared" si="10"/>
        <v>101.5</v>
      </c>
      <c r="E51" s="135"/>
      <c r="F51" s="135"/>
      <c r="G51" s="135"/>
      <c r="H51" s="71">
        <v>0.03</v>
      </c>
      <c r="I51" s="71">
        <f t="shared" si="14"/>
        <v>82.388535217761316</v>
      </c>
      <c r="N51" s="71">
        <v>0.01</v>
      </c>
      <c r="O51" s="71">
        <f t="shared" ref="O51:O109" si="15">$O$13*N51^$O$14</f>
        <v>85.659390681915752</v>
      </c>
      <c r="P51" s="71">
        <f t="shared" si="11"/>
        <v>62.295904597851326</v>
      </c>
      <c r="Q51" s="135">
        <f t="shared" ref="Q51:Q109" si="16">$P$13*$N51^$P$14</f>
        <v>46.173306528320552</v>
      </c>
      <c r="R51" s="135">
        <f t="shared" si="12"/>
        <v>131.83269721023629</v>
      </c>
      <c r="S51" s="135">
        <f t="shared" si="13"/>
        <v>108.46921112617187</v>
      </c>
      <c r="AL51" s="71">
        <f>RSEE_razredi!$C$7</f>
        <v>105</v>
      </c>
      <c r="AM51" s="71">
        <f>RSEE_razredi!$I$11</f>
        <v>170.08200000000002</v>
      </c>
      <c r="AN51" s="71">
        <f>RSEE_razredi!$I$9</f>
        <v>62</v>
      </c>
    </row>
    <row r="52" spans="2:40" hidden="1" x14ac:dyDescent="0.25">
      <c r="B52" s="75">
        <v>4.4999999999999998E-2</v>
      </c>
      <c r="C52" s="71">
        <f t="shared" si="10"/>
        <v>101.5</v>
      </c>
      <c r="D52" s="71">
        <f>C22</f>
        <v>101.5</v>
      </c>
      <c r="E52" s="135"/>
      <c r="F52" s="135"/>
      <c r="G52" s="135"/>
      <c r="H52" s="75">
        <v>4.4999999999999998E-2</v>
      </c>
      <c r="I52" s="71">
        <f t="shared" si="14"/>
        <v>80.310629915335909</v>
      </c>
      <c r="J52" s="71"/>
      <c r="N52" s="75">
        <v>0.02</v>
      </c>
      <c r="O52" s="71">
        <f t="shared" si="15"/>
        <v>76.08496611921079</v>
      </c>
      <c r="P52" s="71">
        <f t="shared" si="11"/>
        <v>55.217949770324807</v>
      </c>
      <c r="Q52" s="135">
        <f t="shared" si="16"/>
        <v>44.016945944592244</v>
      </c>
      <c r="R52" s="135">
        <f t="shared" si="12"/>
        <v>120.10191206380304</v>
      </c>
      <c r="S52" s="135">
        <f t="shared" si="13"/>
        <v>99.234895714917059</v>
      </c>
      <c r="AL52" s="71">
        <f>RSEE_razredi!$C$7</f>
        <v>105</v>
      </c>
      <c r="AM52" s="71">
        <f>RSEE_razredi!$I$11</f>
        <v>170.08200000000002</v>
      </c>
      <c r="AN52" s="71">
        <f>RSEE_razredi!$I$9</f>
        <v>62</v>
      </c>
    </row>
    <row r="53" spans="2:40" hidden="1" x14ac:dyDescent="0.25">
      <c r="B53" s="75">
        <v>4.9000000000000002E-2</v>
      </c>
      <c r="C53" s="71">
        <f t="shared" si="10"/>
        <v>101.5</v>
      </c>
      <c r="D53" s="71"/>
      <c r="E53" s="135"/>
      <c r="F53" s="135"/>
      <c r="G53" s="135"/>
      <c r="H53" s="75">
        <v>4.9000000000000002E-2</v>
      </c>
      <c r="I53" s="71">
        <f t="shared" si="14"/>
        <v>79.880921760169443</v>
      </c>
      <c r="J53" s="71"/>
      <c r="N53" s="75">
        <v>0.03</v>
      </c>
      <c r="O53" s="71">
        <f t="shared" si="15"/>
        <v>70.98837686999866</v>
      </c>
      <c r="P53" s="71">
        <f t="shared" si="11"/>
        <v>51.45651842468201</v>
      </c>
      <c r="Q53" s="135">
        <f t="shared" si="16"/>
        <v>42.802546668483352</v>
      </c>
      <c r="R53" s="135">
        <f t="shared" si="12"/>
        <v>113.79092353848202</v>
      </c>
      <c r="S53" s="135">
        <f t="shared" si="13"/>
        <v>94.259065093165361</v>
      </c>
      <c r="AL53" s="71">
        <f>RSEE_razredi!$C$7</f>
        <v>105</v>
      </c>
      <c r="AM53" s="71">
        <f>RSEE_razredi!$I$11</f>
        <v>170.08200000000002</v>
      </c>
      <c r="AN53" s="71">
        <f>RSEE_razredi!$I$9</f>
        <v>62</v>
      </c>
    </row>
    <row r="54" spans="2:40" hidden="1" x14ac:dyDescent="0.25">
      <c r="B54" s="75">
        <v>0.05</v>
      </c>
      <c r="C54" s="71">
        <f>$C$13*B54^$C$14</f>
        <v>101.06765801661024</v>
      </c>
      <c r="E54" s="135"/>
      <c r="F54" s="135"/>
      <c r="G54" s="135"/>
      <c r="H54" s="75">
        <v>0.05</v>
      </c>
      <c r="I54" s="71">
        <f t="shared" si="14"/>
        <v>79.779316348471937</v>
      </c>
      <c r="N54" s="75">
        <v>0.05</v>
      </c>
      <c r="O54" s="71">
        <f t="shared" si="15"/>
        <v>65.05057055352566</v>
      </c>
      <c r="P54" s="71">
        <f t="shared" si="11"/>
        <v>47.080245178444763</v>
      </c>
      <c r="Q54" s="135">
        <f t="shared" si="16"/>
        <v>41.320164872351299</v>
      </c>
      <c r="R54" s="135">
        <f t="shared" si="12"/>
        <v>106.37073542587696</v>
      </c>
      <c r="S54" s="135">
        <f t="shared" si="13"/>
        <v>88.400410050796069</v>
      </c>
      <c r="AL54" s="71">
        <f>RSEE_razredi!$C$7</f>
        <v>105</v>
      </c>
      <c r="AM54" s="71">
        <f>RSEE_razredi!$I$11</f>
        <v>170.08200000000002</v>
      </c>
      <c r="AN54" s="71">
        <f>RSEE_razredi!$I$9</f>
        <v>62</v>
      </c>
    </row>
    <row r="55" spans="2:40" hidden="1" x14ac:dyDescent="0.25">
      <c r="B55" s="75">
        <v>7.4999999999999997E-2</v>
      </c>
      <c r="C55" s="71">
        <f t="shared" ref="C55:C99" si="17">$C$13*B55^$C$14</f>
        <v>98.040463941617972</v>
      </c>
      <c r="E55" s="135"/>
      <c r="F55" s="135"/>
      <c r="G55" s="135"/>
      <c r="H55" s="75">
        <v>7.4999999999999997E-2</v>
      </c>
      <c r="I55" s="71">
        <f t="shared" si="14"/>
        <v>77.767217650197892</v>
      </c>
      <c r="N55" s="75">
        <v>7.4999999999999997E-2</v>
      </c>
      <c r="O55" s="71">
        <f t="shared" si="15"/>
        <v>60.69312577240084</v>
      </c>
      <c r="P55" s="71">
        <f t="shared" si="11"/>
        <v>43.873152001111301</v>
      </c>
      <c r="Q55" s="135">
        <f t="shared" si="16"/>
        <v>40.180168054470101</v>
      </c>
      <c r="R55" s="135">
        <f t="shared" si="12"/>
        <v>100.87329382687093</v>
      </c>
      <c r="S55" s="135">
        <f t="shared" si="13"/>
        <v>84.053320055581395</v>
      </c>
      <c r="AL55" s="71">
        <f>RSEE_razredi!$D$7</f>
        <v>77.313541666666666</v>
      </c>
      <c r="AM55" s="71">
        <f>RSEE_razredi!$J$11</f>
        <v>155.6181</v>
      </c>
      <c r="AN55" s="71">
        <f>RSEE_razredi!$I$9</f>
        <v>62</v>
      </c>
    </row>
    <row r="56" spans="2:40" hidden="1" x14ac:dyDescent="0.25">
      <c r="B56" s="71">
        <v>0.1</v>
      </c>
      <c r="C56" s="71">
        <f t="shared" si="17"/>
        <v>95.947784820990492</v>
      </c>
      <c r="E56" s="135"/>
      <c r="F56" s="135"/>
      <c r="G56" s="135"/>
      <c r="H56" s="71">
        <v>0.1</v>
      </c>
      <c r="I56" s="71">
        <f t="shared" ref="I56:I99" si="18">$I$13*H56^$I$14</f>
        <v>76.370462494725672</v>
      </c>
      <c r="N56" s="71">
        <v>0.1</v>
      </c>
      <c r="O56" s="71">
        <f t="shared" si="15"/>
        <v>57.779659850478389</v>
      </c>
      <c r="P56" s="71">
        <f t="shared" si="11"/>
        <v>41.731067719780832</v>
      </c>
      <c r="Q56" s="135">
        <f t="shared" si="16"/>
        <v>39.39045306387937</v>
      </c>
      <c r="R56" s="135">
        <f t="shared" si="12"/>
        <v>97.170112914357759</v>
      </c>
      <c r="S56" s="135">
        <f t="shared" si="13"/>
        <v>81.121520783660202</v>
      </c>
      <c r="AL56" s="71">
        <f>RSEE_razredi!$D$7</f>
        <v>77.313541666666666</v>
      </c>
      <c r="AM56" s="71">
        <f>RSEE_razredi!$J$11</f>
        <v>155.6181</v>
      </c>
      <c r="AN56" s="71">
        <f>RSEE_razredi!$I$9</f>
        <v>62</v>
      </c>
    </row>
    <row r="57" spans="2:40" hidden="1" x14ac:dyDescent="0.25">
      <c r="B57" s="71">
        <v>0.2</v>
      </c>
      <c r="C57" s="71">
        <f t="shared" si="17"/>
        <v>91.087273542463166</v>
      </c>
      <c r="E57" s="135"/>
      <c r="F57" s="135"/>
      <c r="G57" s="135"/>
      <c r="H57" s="71">
        <v>0.2</v>
      </c>
      <c r="I57" s="71">
        <f t="shared" si="18"/>
        <v>73.107263995375334</v>
      </c>
      <c r="N57" s="71">
        <v>0.2</v>
      </c>
      <c r="O57" s="71">
        <f t="shared" si="15"/>
        <v>51.321442133854468</v>
      </c>
      <c r="P57" s="71">
        <f t="shared" si="11"/>
        <v>36.989654714675417</v>
      </c>
      <c r="Q57" s="135">
        <f t="shared" si="16"/>
        <v>37.550861604037713</v>
      </c>
      <c r="R57" s="135">
        <f t="shared" si="12"/>
        <v>88.872303737892182</v>
      </c>
      <c r="S57" s="135">
        <f t="shared" si="13"/>
        <v>74.540516318713131</v>
      </c>
      <c r="AL57" s="71">
        <f>RSEE_razredi!$D$7</f>
        <v>77.313541666666666</v>
      </c>
      <c r="AM57" s="71">
        <f>RSEE_razredi!$J$11</f>
        <v>155.6181</v>
      </c>
      <c r="AN57" s="71">
        <f>RSEE_razredi!$I$9</f>
        <v>62</v>
      </c>
    </row>
    <row r="58" spans="2:40" hidden="1" x14ac:dyDescent="0.25">
      <c r="B58" s="71">
        <v>0.3</v>
      </c>
      <c r="C58" s="71">
        <f t="shared" si="17"/>
        <v>88.359013481963615</v>
      </c>
      <c r="E58" s="135"/>
      <c r="F58" s="135"/>
      <c r="G58" s="135"/>
      <c r="H58" s="71">
        <v>0.3</v>
      </c>
      <c r="I58" s="71">
        <f t="shared" si="18"/>
        <v>71.26343983828491</v>
      </c>
      <c r="N58" s="71">
        <v>0.3</v>
      </c>
      <c r="O58" s="71">
        <f t="shared" si="15"/>
        <v>47.883649839596977</v>
      </c>
      <c r="P58" s="71">
        <f t="shared" si="11"/>
        <v>34.469929746852401</v>
      </c>
      <c r="Q58" s="135">
        <f t="shared" si="16"/>
        <v>36.514857443126338</v>
      </c>
      <c r="R58" s="135">
        <f t="shared" si="12"/>
        <v>84.398507282723315</v>
      </c>
      <c r="S58" s="135">
        <f t="shared" si="13"/>
        <v>70.984787189978732</v>
      </c>
      <c r="AL58" s="71">
        <f>RSEE_razredi!$D$7</f>
        <v>77.313541666666666</v>
      </c>
      <c r="AM58" s="71">
        <f>RSEE_razredi!$J$11</f>
        <v>155.6181</v>
      </c>
      <c r="AN58" s="71">
        <f>RSEE_razredi!$I$9</f>
        <v>62</v>
      </c>
    </row>
    <row r="59" spans="2:40" hidden="1" x14ac:dyDescent="0.25">
      <c r="B59" s="71">
        <v>0.4</v>
      </c>
      <c r="C59" s="71">
        <f t="shared" si="17"/>
        <v>86.472985456402085</v>
      </c>
      <c r="E59" s="135"/>
      <c r="F59" s="135"/>
      <c r="G59" s="135"/>
      <c r="H59" s="71">
        <v>0.4</v>
      </c>
      <c r="I59" s="71">
        <f t="shared" si="18"/>
        <v>69.983497209521516</v>
      </c>
      <c r="N59" s="71">
        <v>0.4</v>
      </c>
      <c r="O59" s="71">
        <f t="shared" si="15"/>
        <v>45.585080104564945</v>
      </c>
      <c r="P59" s="71">
        <f t="shared" si="11"/>
        <v>32.786952998625424</v>
      </c>
      <c r="Q59" s="135">
        <f t="shared" si="16"/>
        <v>35.797181741446138</v>
      </c>
      <c r="R59" s="135">
        <f t="shared" si="12"/>
        <v>81.38226184601109</v>
      </c>
      <c r="S59" s="135">
        <f t="shared" si="13"/>
        <v>68.584134740071562</v>
      </c>
      <c r="AL59" s="71">
        <f>RSEE_razredi!$D$7</f>
        <v>77.313541666666666</v>
      </c>
      <c r="AM59" s="71">
        <f>RSEE_razredi!$J$11</f>
        <v>155.6181</v>
      </c>
      <c r="AN59" s="71">
        <f>RSEE_razredi!$I$9</f>
        <v>62</v>
      </c>
    </row>
    <row r="60" spans="2:40" hidden="1" x14ac:dyDescent="0.25">
      <c r="B60" s="71">
        <v>0.5</v>
      </c>
      <c r="C60" s="71">
        <f t="shared" si="17"/>
        <v>85.03783643263391</v>
      </c>
      <c r="D60" s="71">
        <f>D22</f>
        <v>84.28</v>
      </c>
      <c r="E60" s="135"/>
      <c r="F60" s="135"/>
      <c r="G60" s="135"/>
      <c r="H60" s="71">
        <v>0.5</v>
      </c>
      <c r="I60" s="71">
        <f t="shared" si="18"/>
        <v>69.006549223285418</v>
      </c>
      <c r="J60" s="71">
        <f>J22</f>
        <v>71</v>
      </c>
      <c r="N60" s="71">
        <v>0.5</v>
      </c>
      <c r="O60" s="71">
        <f t="shared" si="15"/>
        <v>43.878433056094181</v>
      </c>
      <c r="P60" s="71">
        <f t="shared" si="11"/>
        <v>31.538331652596778</v>
      </c>
      <c r="Q60" s="135">
        <f t="shared" si="16"/>
        <v>35.250237363828482</v>
      </c>
      <c r="R60" s="135">
        <f t="shared" si="12"/>
        <v>79.128670419922656</v>
      </c>
      <c r="S60" s="135">
        <f t="shared" si="13"/>
        <v>66.788569016425257</v>
      </c>
      <c r="AL60" s="71">
        <f>RSEE_razredi!$D$7</f>
        <v>77.313541666666666</v>
      </c>
      <c r="AM60" s="71">
        <f>RSEE_razredi!$J$11</f>
        <v>155.6181</v>
      </c>
      <c r="AN60" s="71">
        <f>RSEE_razredi!$I$9</f>
        <v>62</v>
      </c>
    </row>
    <row r="61" spans="2:40" hidden="1" x14ac:dyDescent="0.25">
      <c r="B61" s="71">
        <v>0.75</v>
      </c>
      <c r="C61" s="71">
        <f t="shared" si="17"/>
        <v>82.490770045118296</v>
      </c>
      <c r="D61" s="71"/>
      <c r="E61" s="135"/>
      <c r="F61" s="135"/>
      <c r="G61" s="135"/>
      <c r="H61" s="71">
        <v>0.75</v>
      </c>
      <c r="I61" s="71">
        <f t="shared" si="18"/>
        <v>67.26614839986803</v>
      </c>
      <c r="J61" s="71"/>
      <c r="N61" s="71">
        <v>0.75</v>
      </c>
      <c r="O61" s="71">
        <f t="shared" si="15"/>
        <v>40.939214422079452</v>
      </c>
      <c r="P61" s="71">
        <f t="shared" si="11"/>
        <v>29.38994929213634</v>
      </c>
      <c r="Q61" s="135">
        <f t="shared" si="16"/>
        <v>34.277705948514352</v>
      </c>
      <c r="R61" s="135">
        <f t="shared" si="12"/>
        <v>75.216920370593812</v>
      </c>
      <c r="S61" s="135">
        <f t="shared" si="13"/>
        <v>63.667655240650689</v>
      </c>
      <c r="AL61" s="71">
        <f>RSEE_razredi!$D$7</f>
        <v>77.313541666666666</v>
      </c>
      <c r="AM61" s="71">
        <f>RSEE_razredi!$J$11</f>
        <v>155.6181</v>
      </c>
      <c r="AN61" s="71">
        <f>RSEE_razredi!$I$9</f>
        <v>62</v>
      </c>
    </row>
    <row r="62" spans="2:40" hidden="1" x14ac:dyDescent="0.25">
      <c r="B62" s="71">
        <v>0.99</v>
      </c>
      <c r="C62" s="71">
        <f t="shared" si="17"/>
        <v>80.7908752112386</v>
      </c>
      <c r="D62" s="71"/>
      <c r="E62" s="135"/>
      <c r="F62" s="135"/>
      <c r="G62" s="135"/>
      <c r="H62" s="71">
        <v>0.99</v>
      </c>
      <c r="I62" s="71">
        <f t="shared" si="18"/>
        <v>66.099839264716138</v>
      </c>
      <c r="J62" s="71"/>
      <c r="N62" s="71">
        <v>0.99</v>
      </c>
      <c r="O62" s="71">
        <f t="shared" si="15"/>
        <v>39.041038596027946</v>
      </c>
      <c r="P62" s="71">
        <f t="shared" si="11"/>
        <v>28.003929312453089</v>
      </c>
      <c r="Q62" s="135">
        <f t="shared" si="16"/>
        <v>33.627311554570099</v>
      </c>
      <c r="R62" s="135">
        <f t="shared" si="12"/>
        <v>72.668350150598044</v>
      </c>
      <c r="S62" s="135">
        <f t="shared" si="13"/>
        <v>61.631240867023187</v>
      </c>
      <c r="AL62" s="71">
        <f>RSEE_razredi!$D$7</f>
        <v>77.313541666666666</v>
      </c>
      <c r="AM62" s="71">
        <f>RSEE_razredi!$J$11</f>
        <v>155.6181</v>
      </c>
      <c r="AN62" s="71">
        <f>RSEE_razredi!$I$9</f>
        <v>62</v>
      </c>
    </row>
    <row r="63" spans="2:40" hidden="1" x14ac:dyDescent="0.25">
      <c r="B63" s="71">
        <v>1</v>
      </c>
      <c r="C63" s="71">
        <f t="shared" si="17"/>
        <v>80.73</v>
      </c>
      <c r="D63" s="71"/>
      <c r="E63" s="135"/>
      <c r="F63" s="135"/>
      <c r="G63" s="135"/>
      <c r="H63" s="71">
        <v>1</v>
      </c>
      <c r="I63" s="71">
        <f t="shared" si="18"/>
        <v>66.058000000000007</v>
      </c>
      <c r="J63" s="71"/>
      <c r="N63" s="71">
        <v>1</v>
      </c>
      <c r="O63" s="71">
        <f t="shared" si="15"/>
        <v>38.973999999999997</v>
      </c>
      <c r="P63" s="71">
        <f t="shared" si="11"/>
        <v>27.954999999999998</v>
      </c>
      <c r="Q63" s="135">
        <f t="shared" si="16"/>
        <v>33.603999999999999</v>
      </c>
      <c r="R63" s="135">
        <f t="shared" si="12"/>
        <v>72.578000000000003</v>
      </c>
      <c r="S63" s="135">
        <f t="shared" si="13"/>
        <v>61.558999999999997</v>
      </c>
      <c r="AL63" s="71">
        <f>RSEE_razredi!$E$7</f>
        <v>67.53</v>
      </c>
      <c r="AM63" s="71">
        <f>RSEE_razredi!$K$11</f>
        <v>152.35079999999999</v>
      </c>
      <c r="AN63" s="71">
        <f>RSEE_razredi!$I$9</f>
        <v>62</v>
      </c>
    </row>
    <row r="64" spans="2:40" hidden="1" x14ac:dyDescent="0.25">
      <c r="B64" s="71">
        <f>B63+0.25</f>
        <v>1.25</v>
      </c>
      <c r="C64" s="71">
        <f t="shared" si="17"/>
        <v>79.390164442371201</v>
      </c>
      <c r="D64" s="71"/>
      <c r="E64" s="135"/>
      <c r="F64" s="135"/>
      <c r="G64" s="135"/>
      <c r="H64" s="71">
        <f>H63+0.25</f>
        <v>1.25</v>
      </c>
      <c r="I64" s="71">
        <f t="shared" si="18"/>
        <v>65.135850741274425</v>
      </c>
      <c r="J64" s="71"/>
      <c r="N64" s="71">
        <f>N63+0.25</f>
        <v>1.25</v>
      </c>
      <c r="O64" s="71">
        <f t="shared" si="15"/>
        <v>37.514863328209024</v>
      </c>
      <c r="P64" s="71">
        <f t="shared" si="11"/>
        <v>26.890393303254061</v>
      </c>
      <c r="Q64" s="135">
        <f t="shared" si="16"/>
        <v>33.090565199511673</v>
      </c>
      <c r="R64" s="135">
        <f t="shared" si="12"/>
        <v>70.605428527720704</v>
      </c>
      <c r="S64" s="135">
        <f t="shared" si="13"/>
        <v>59.980958502765731</v>
      </c>
      <c r="AL64" s="71">
        <f>RSEE_razredi!$E$7</f>
        <v>67.53</v>
      </c>
      <c r="AM64" s="71">
        <f>RSEE_razredi!$K$11</f>
        <v>152.35079999999999</v>
      </c>
      <c r="AN64" s="71">
        <f>RSEE_razredi!$I$9</f>
        <v>62</v>
      </c>
    </row>
    <row r="65" spans="2:40" hidden="1" x14ac:dyDescent="0.25">
      <c r="B65" s="71">
        <f>B64+0.25</f>
        <v>1.5</v>
      </c>
      <c r="C65" s="71">
        <f t="shared" si="17"/>
        <v>78.311962593474163</v>
      </c>
      <c r="D65" s="71"/>
      <c r="E65" s="135"/>
      <c r="F65" s="135"/>
      <c r="G65" s="135"/>
      <c r="H65" s="71">
        <f>H64+0.25</f>
        <v>1.5</v>
      </c>
      <c r="I65" s="71">
        <f t="shared" si="18"/>
        <v>64.391963965922955</v>
      </c>
      <c r="J65" s="71"/>
      <c r="N65" s="71">
        <f>N64+0.25</f>
        <v>1.5</v>
      </c>
      <c r="O65" s="71">
        <f t="shared" si="15"/>
        <v>36.363307250428797</v>
      </c>
      <c r="P65" s="71">
        <f t="shared" si="11"/>
        <v>26.050713192814797</v>
      </c>
      <c r="Q65" s="135">
        <f t="shared" si="16"/>
        <v>32.676887216534006</v>
      </c>
      <c r="R65" s="135">
        <f t="shared" si="12"/>
        <v>69.040194466962802</v>
      </c>
      <c r="S65" s="135">
        <f t="shared" si="13"/>
        <v>58.727600409348803</v>
      </c>
      <c r="AL65" s="71">
        <f>RSEE_razredi!$E$7</f>
        <v>67.53</v>
      </c>
      <c r="AM65" s="71">
        <f>RSEE_razredi!$K$11</f>
        <v>152.35079999999999</v>
      </c>
      <c r="AN65" s="71">
        <f>RSEE_razredi!$I$9</f>
        <v>62</v>
      </c>
    </row>
    <row r="66" spans="2:40" hidden="1" x14ac:dyDescent="0.25">
      <c r="B66" s="71">
        <f>B65+0.25</f>
        <v>1.75</v>
      </c>
      <c r="C66" s="71">
        <f t="shared" si="17"/>
        <v>77.411788044195333</v>
      </c>
      <c r="D66" s="71"/>
      <c r="E66" s="135"/>
      <c r="F66" s="135"/>
      <c r="G66" s="135"/>
      <c r="H66" s="71">
        <f>H65+0.25</f>
        <v>1.75</v>
      </c>
      <c r="I66" s="71">
        <f t="shared" si="18"/>
        <v>63.769648566418148</v>
      </c>
      <c r="J66" s="71"/>
      <c r="N66" s="71">
        <f>N65+0.25</f>
        <v>1.75</v>
      </c>
      <c r="O66" s="71">
        <f t="shared" si="15"/>
        <v>35.417301986043391</v>
      </c>
      <c r="P66" s="71">
        <f t="shared" si="11"/>
        <v>25.36126290387633</v>
      </c>
      <c r="Q66" s="135">
        <f t="shared" si="16"/>
        <v>32.33116475441895</v>
      </c>
      <c r="R66" s="135">
        <f t="shared" si="12"/>
        <v>67.748466740462334</v>
      </c>
      <c r="S66" s="135">
        <f t="shared" si="13"/>
        <v>57.69242765829528</v>
      </c>
      <c r="AL66" s="71">
        <f>RSEE_razredi!$E$7</f>
        <v>67.53</v>
      </c>
      <c r="AM66" s="71">
        <f>RSEE_razredi!$K$11</f>
        <v>152.35079999999999</v>
      </c>
      <c r="AN66" s="71">
        <f>RSEE_razredi!$I$9</f>
        <v>62</v>
      </c>
    </row>
    <row r="67" spans="2:40" hidden="1" x14ac:dyDescent="0.25">
      <c r="B67" s="71">
        <f>B66+0.25</f>
        <v>2</v>
      </c>
      <c r="C67" s="71">
        <f t="shared" si="17"/>
        <v>76.640389424335424</v>
      </c>
      <c r="D67" s="71">
        <f>E22</f>
        <v>77</v>
      </c>
      <c r="E67" s="135"/>
      <c r="F67" s="135"/>
      <c r="G67" s="135"/>
      <c r="H67" s="71">
        <f>H66+0.25</f>
        <v>2</v>
      </c>
      <c r="I67" s="71">
        <f t="shared" si="18"/>
        <v>63.235437985464976</v>
      </c>
      <c r="J67" s="71">
        <f>K22</f>
        <v>62</v>
      </c>
      <c r="N67" s="71">
        <f>N66+0.25</f>
        <v>2</v>
      </c>
      <c r="O67" s="71">
        <f t="shared" si="15"/>
        <v>34.617751141161889</v>
      </c>
      <c r="P67" s="71">
        <f t="shared" si="11"/>
        <v>24.778800400992512</v>
      </c>
      <c r="Q67" s="135">
        <f t="shared" si="16"/>
        <v>32.034644315863289</v>
      </c>
      <c r="R67" s="135">
        <f t="shared" si="12"/>
        <v>66.652395457025179</v>
      </c>
      <c r="S67" s="135">
        <f t="shared" si="13"/>
        <v>56.813444716855798</v>
      </c>
      <c r="AL67" s="71">
        <f>RSEE_razredi!$E$7</f>
        <v>67.53</v>
      </c>
      <c r="AM67" s="71">
        <f>RSEE_razredi!$K$11</f>
        <v>152.35079999999999</v>
      </c>
      <c r="AN67" s="71">
        <f>RSEE_razredi!$I$9</f>
        <v>62</v>
      </c>
    </row>
    <row r="68" spans="2:40" hidden="1" x14ac:dyDescent="0.25">
      <c r="B68" s="71">
        <f t="shared" ref="B68:B91" si="19">B67+0.25</f>
        <v>2.25</v>
      </c>
      <c r="C68" s="71">
        <f t="shared" si="17"/>
        <v>75.96635061614883</v>
      </c>
      <c r="E68" s="135"/>
      <c r="F68" s="135"/>
      <c r="G68" s="135"/>
      <c r="H68" s="71">
        <f t="shared" ref="H68:H91" si="20">H67+0.25</f>
        <v>2.25</v>
      </c>
      <c r="I68" s="71">
        <f t="shared" si="18"/>
        <v>62.767946704240508</v>
      </c>
      <c r="N68" s="71">
        <f t="shared" ref="N68:N91" si="21">N67+0.25</f>
        <v>2.25</v>
      </c>
      <c r="O68" s="71">
        <f t="shared" si="15"/>
        <v>33.927493051498125</v>
      </c>
      <c r="P68" s="71">
        <f t="shared" si="11"/>
        <v>24.27614587209068</v>
      </c>
      <c r="Q68" s="135">
        <f t="shared" si="16"/>
        <v>31.775352879481119</v>
      </c>
      <c r="R68" s="135">
        <f t="shared" si="12"/>
        <v>65.702845930979237</v>
      </c>
      <c r="S68" s="135">
        <f t="shared" si="13"/>
        <v>56.051498751571799</v>
      </c>
      <c r="AL68" s="71">
        <f>RSEE_razredi!$E$7</f>
        <v>67.53</v>
      </c>
      <c r="AM68" s="71">
        <f>RSEE_razredi!$K$11</f>
        <v>152.35079999999999</v>
      </c>
      <c r="AN68" s="71">
        <f>RSEE_razredi!$I$9</f>
        <v>62</v>
      </c>
    </row>
    <row r="69" spans="2:40" hidden="1" x14ac:dyDescent="0.25">
      <c r="B69" s="71">
        <f t="shared" si="19"/>
        <v>2.5</v>
      </c>
      <c r="C69" s="71">
        <f t="shared" si="17"/>
        <v>75.368427094331167</v>
      </c>
      <c r="E69" s="135"/>
      <c r="F69" s="135"/>
      <c r="G69" s="135"/>
      <c r="H69" s="71">
        <f t="shared" si="20"/>
        <v>2.5</v>
      </c>
      <c r="I69" s="71">
        <f t="shared" si="18"/>
        <v>62.352690819891023</v>
      </c>
      <c r="N69" s="71">
        <f t="shared" si="21"/>
        <v>2.5</v>
      </c>
      <c r="O69" s="71">
        <f t="shared" si="15"/>
        <v>33.321706850480837</v>
      </c>
      <c r="P69" s="71">
        <f t="shared" si="11"/>
        <v>23.835152508156618</v>
      </c>
      <c r="Q69" s="135">
        <f t="shared" si="16"/>
        <v>31.545187667457459</v>
      </c>
      <c r="R69" s="135">
        <f t="shared" si="12"/>
        <v>64.866894517938292</v>
      </c>
      <c r="S69" s="135">
        <f t="shared" si="13"/>
        <v>55.38034017561408</v>
      </c>
      <c r="AL69" s="71">
        <f>RSEE_razredi!$E$7</f>
        <v>67.53</v>
      </c>
      <c r="AM69" s="71">
        <f>RSEE_razredi!$K$11</f>
        <v>152.35079999999999</v>
      </c>
      <c r="AN69" s="71">
        <f>RSEE_razredi!$I$9</f>
        <v>62</v>
      </c>
    </row>
    <row r="70" spans="2:40" hidden="1" x14ac:dyDescent="0.25">
      <c r="B70" s="71">
        <f t="shared" si="19"/>
        <v>2.75</v>
      </c>
      <c r="C70" s="71">
        <f t="shared" si="17"/>
        <v>74.831594714540614</v>
      </c>
      <c r="E70" s="135"/>
      <c r="F70" s="135"/>
      <c r="G70" s="135"/>
      <c r="H70" s="71">
        <f t="shared" si="20"/>
        <v>2.75</v>
      </c>
      <c r="I70" s="71">
        <f t="shared" si="18"/>
        <v>61.979413312608642</v>
      </c>
      <c r="N70" s="71">
        <f t="shared" si="21"/>
        <v>2.75</v>
      </c>
      <c r="O70" s="71">
        <f t="shared" si="15"/>
        <v>32.783029927543261</v>
      </c>
      <c r="P70" s="71">
        <f t="shared" si="11"/>
        <v>23.443130647714785</v>
      </c>
      <c r="Q70" s="135">
        <f t="shared" si="16"/>
        <v>31.338414476451668</v>
      </c>
      <c r="R70" s="135">
        <f t="shared" si="12"/>
        <v>64.121444403994929</v>
      </c>
      <c r="S70" s="135">
        <f t="shared" si="13"/>
        <v>54.781545124166456</v>
      </c>
      <c r="AL70" s="71">
        <f>RSEE_razredi!$E$7</f>
        <v>67.53</v>
      </c>
      <c r="AM70" s="71">
        <f>RSEE_razredi!$K$11</f>
        <v>152.35079999999999</v>
      </c>
      <c r="AN70" s="71">
        <f>RSEE_razredi!$I$9</f>
        <v>62</v>
      </c>
    </row>
    <row r="71" spans="2:40" hidden="1" x14ac:dyDescent="0.25">
      <c r="B71" s="71">
        <f t="shared" si="19"/>
        <v>3</v>
      </c>
      <c r="C71" s="71">
        <f t="shared" si="17"/>
        <v>74.344844664286484</v>
      </c>
      <c r="E71" s="135"/>
      <c r="F71" s="135"/>
      <c r="G71" s="135"/>
      <c r="H71" s="71">
        <f t="shared" si="20"/>
        <v>3</v>
      </c>
      <c r="I71" s="71">
        <f t="shared" si="18"/>
        <v>61.640589241718125</v>
      </c>
      <c r="N71" s="71">
        <f t="shared" si="21"/>
        <v>3</v>
      </c>
      <c r="O71" s="71">
        <f t="shared" si="15"/>
        <v>32.298863885281264</v>
      </c>
      <c r="P71" s="71">
        <f t="shared" si="11"/>
        <v>23.090875425085326</v>
      </c>
      <c r="Q71" s="135">
        <f t="shared" si="16"/>
        <v>31.150829048067102</v>
      </c>
      <c r="R71" s="135">
        <f t="shared" si="12"/>
        <v>63.449692933348366</v>
      </c>
      <c r="S71" s="135">
        <f t="shared" si="13"/>
        <v>54.241704473152424</v>
      </c>
      <c r="AL71" s="71">
        <f>RSEE_razredi!$E$7</f>
        <v>67.53</v>
      </c>
      <c r="AM71" s="71">
        <f>RSEE_razredi!$K$11</f>
        <v>152.35079999999999</v>
      </c>
      <c r="AN71" s="71">
        <f>RSEE_razredi!$I$9</f>
        <v>62</v>
      </c>
    </row>
    <row r="72" spans="2:40" hidden="1" x14ac:dyDescent="0.25">
      <c r="B72" s="71">
        <f t="shared" si="19"/>
        <v>3.25</v>
      </c>
      <c r="C72" s="71">
        <f t="shared" si="17"/>
        <v>73.899874423842689</v>
      </c>
      <c r="E72" s="135"/>
      <c r="F72" s="135"/>
      <c r="G72" s="135"/>
      <c r="H72" s="71">
        <f t="shared" si="20"/>
        <v>3.25</v>
      </c>
      <c r="I72" s="71">
        <f t="shared" si="18"/>
        <v>61.330537227995407</v>
      </c>
      <c r="N72" s="71">
        <f t="shared" si="21"/>
        <v>3.25</v>
      </c>
      <c r="O72" s="71">
        <f t="shared" si="15"/>
        <v>31.859791263063602</v>
      </c>
      <c r="P72" s="71">
        <f t="shared" si="11"/>
        <v>22.771507994082668</v>
      </c>
      <c r="Q72" s="135">
        <f t="shared" si="16"/>
        <v>30.979258898064561</v>
      </c>
      <c r="R72" s="135">
        <f t="shared" si="12"/>
        <v>62.839050161128164</v>
      </c>
      <c r="S72" s="135">
        <f t="shared" si="13"/>
        <v>53.750766892147226</v>
      </c>
      <c r="AL72" s="71">
        <f>RSEE_razredi!$E$7</f>
        <v>67.53</v>
      </c>
      <c r="AM72" s="71">
        <f>RSEE_razredi!$K$11</f>
        <v>152.35079999999999</v>
      </c>
      <c r="AN72" s="71">
        <f>RSEE_razredi!$I$9</f>
        <v>62</v>
      </c>
    </row>
    <row r="73" spans="2:40" hidden="1" x14ac:dyDescent="0.25">
      <c r="B73" s="71">
        <f t="shared" si="19"/>
        <v>3.5</v>
      </c>
      <c r="C73" s="71">
        <f t="shared" si="17"/>
        <v>73.490271048448449</v>
      </c>
      <c r="E73" s="135"/>
      <c r="F73" s="135"/>
      <c r="G73" s="135"/>
      <c r="H73" s="71">
        <f t="shared" si="20"/>
        <v>3.5</v>
      </c>
      <c r="I73" s="71">
        <f t="shared" si="18"/>
        <v>61.044864471776769</v>
      </c>
      <c r="N73" s="71">
        <f t="shared" si="21"/>
        <v>3.5</v>
      </c>
      <c r="O73" s="71">
        <f t="shared" si="15"/>
        <v>31.458596660446162</v>
      </c>
      <c r="P73" s="71">
        <f t="shared" si="11"/>
        <v>22.47975930646566</v>
      </c>
      <c r="Q73" s="135">
        <f t="shared" si="16"/>
        <v>30.82125232785938</v>
      </c>
      <c r="R73" s="135">
        <f t="shared" si="12"/>
        <v>62.279848988305545</v>
      </c>
      <c r="S73" s="135">
        <f t="shared" si="13"/>
        <v>53.301011634325036</v>
      </c>
      <c r="AL73" s="71">
        <f>RSEE_razredi!$E$7</f>
        <v>67.53</v>
      </c>
      <c r="AM73" s="71">
        <f>RSEE_razredi!$K$11</f>
        <v>152.35079999999999</v>
      </c>
      <c r="AN73" s="71">
        <f>RSEE_razredi!$I$9</f>
        <v>62</v>
      </c>
    </row>
    <row r="74" spans="2:40" hidden="1" x14ac:dyDescent="0.25">
      <c r="B74" s="71">
        <f t="shared" si="19"/>
        <v>3.75</v>
      </c>
      <c r="C74" s="71">
        <f t="shared" si="17"/>
        <v>73.110980346094976</v>
      </c>
      <c r="E74" s="135"/>
      <c r="F74" s="135"/>
      <c r="G74" s="135"/>
      <c r="H74" s="71">
        <f t="shared" si="20"/>
        <v>3.75</v>
      </c>
      <c r="I74" s="71">
        <f t="shared" si="18"/>
        <v>60.780105671572819</v>
      </c>
      <c r="N74" s="71">
        <f t="shared" si="21"/>
        <v>3.75</v>
      </c>
      <c r="O74" s="71">
        <f t="shared" si="15"/>
        <v>31.08963576519611</v>
      </c>
      <c r="P74" s="71">
        <f t="shared" si="11"/>
        <v>22.211508563655457</v>
      </c>
      <c r="Q74" s="135">
        <f t="shared" si="16"/>
        <v>30.674876194319328</v>
      </c>
      <c r="R74" s="135">
        <f t="shared" si="12"/>
        <v>61.764511959515438</v>
      </c>
      <c r="S74" s="135">
        <f t="shared" si="13"/>
        <v>52.886384757974781</v>
      </c>
      <c r="AL74" s="71">
        <f>RSEE_razredi!$E$7</f>
        <v>67.53</v>
      </c>
      <c r="AM74" s="71">
        <f>RSEE_razredi!$K$11</f>
        <v>152.35079999999999</v>
      </c>
      <c r="AN74" s="71">
        <f>RSEE_razredi!$I$9</f>
        <v>62</v>
      </c>
    </row>
    <row r="75" spans="2:40" hidden="1" x14ac:dyDescent="0.25">
      <c r="B75" s="71">
        <f t="shared" si="19"/>
        <v>4</v>
      </c>
      <c r="C75" s="71">
        <f t="shared" si="17"/>
        <v>72.75794984657233</v>
      </c>
      <c r="E75" s="135"/>
      <c r="F75" s="135"/>
      <c r="G75" s="135"/>
      <c r="H75" s="71">
        <f t="shared" si="20"/>
        <v>4</v>
      </c>
      <c r="I75" s="71">
        <f t="shared" si="18"/>
        <v>60.533479929964365</v>
      </c>
      <c r="N75" s="71">
        <f t="shared" si="21"/>
        <v>4</v>
      </c>
      <c r="O75" s="71">
        <f t="shared" si="15"/>
        <v>30.748414175383978</v>
      </c>
      <c r="P75" s="71">
        <f t="shared" si="11"/>
        <v>21.963475203442208</v>
      </c>
      <c r="Q75" s="135">
        <f t="shared" si="16"/>
        <v>30.538579825136065</v>
      </c>
      <c r="R75" s="135">
        <f t="shared" si="12"/>
        <v>61.286994000520039</v>
      </c>
      <c r="S75" s="135">
        <f t="shared" si="13"/>
        <v>52.502055028578269</v>
      </c>
      <c r="AL75" s="71">
        <f>RSEE_razredi!$E$7</f>
        <v>67.53</v>
      </c>
      <c r="AM75" s="71">
        <f>RSEE_razredi!$K$11</f>
        <v>152.35079999999999</v>
      </c>
      <c r="AN75" s="71">
        <f>RSEE_razredi!$I$9</f>
        <v>62</v>
      </c>
    </row>
    <row r="76" spans="2:40" hidden="1" x14ac:dyDescent="0.25">
      <c r="B76" s="71">
        <f t="shared" si="19"/>
        <v>4.25</v>
      </c>
      <c r="C76" s="71">
        <f t="shared" si="17"/>
        <v>72.427881560638411</v>
      </c>
      <c r="E76" s="135"/>
      <c r="F76" s="135"/>
      <c r="G76" s="135"/>
      <c r="H76" s="71">
        <f t="shared" si="20"/>
        <v>4.25</v>
      </c>
      <c r="I76" s="71">
        <f t="shared" si="18"/>
        <v>60.30272226509399</v>
      </c>
      <c r="N76" s="71">
        <f t="shared" si="21"/>
        <v>4.25</v>
      </c>
      <c r="O76" s="71">
        <f t="shared" si="15"/>
        <v>30.431297780476573</v>
      </c>
      <c r="P76" s="71">
        <f t="shared" si="11"/>
        <v>21.733007144162535</v>
      </c>
      <c r="Q76" s="135">
        <f t="shared" si="16"/>
        <v>30.41110073999889</v>
      </c>
      <c r="R76" s="135">
        <f t="shared" si="12"/>
        <v>60.842398520475463</v>
      </c>
      <c r="S76" s="135">
        <f t="shared" si="13"/>
        <v>52.144107884161429</v>
      </c>
      <c r="AL76" s="71">
        <f>RSEE_razredi!$E$7</f>
        <v>67.53</v>
      </c>
      <c r="AM76" s="71">
        <f>RSEE_razredi!$K$11</f>
        <v>152.35079999999999</v>
      </c>
      <c r="AN76" s="71">
        <f>RSEE_razredi!$I$9</f>
        <v>62</v>
      </c>
    </row>
    <row r="77" spans="2:40" hidden="1" x14ac:dyDescent="0.25">
      <c r="B77" s="71">
        <f t="shared" si="19"/>
        <v>4.5</v>
      </c>
      <c r="C77" s="71">
        <f t="shared" si="17"/>
        <v>72.118056414805523</v>
      </c>
      <c r="E77" s="135"/>
      <c r="F77" s="135"/>
      <c r="G77" s="135"/>
      <c r="H77" s="71">
        <f t="shared" si="20"/>
        <v>4.5</v>
      </c>
      <c r="I77" s="71">
        <f t="shared" si="18"/>
        <v>60.08596386949305</v>
      </c>
      <c r="N77" s="71">
        <f t="shared" si="21"/>
        <v>4.5</v>
      </c>
      <c r="O77" s="71">
        <f t="shared" si="15"/>
        <v>30.135308444097639</v>
      </c>
      <c r="P77" s="71">
        <f t="shared" si="11"/>
        <v>21.517931428006204</v>
      </c>
      <c r="Q77" s="135">
        <f t="shared" si="16"/>
        <v>30.291397676027263</v>
      </c>
      <c r="R77" s="135">
        <f t="shared" si="12"/>
        <v>60.426706120124905</v>
      </c>
      <c r="S77" s="135">
        <f t="shared" si="13"/>
        <v>51.809329104033466</v>
      </c>
      <c r="AL77" s="71">
        <f>RSEE_razredi!$E$7</f>
        <v>67.53</v>
      </c>
      <c r="AM77" s="71">
        <f>RSEE_razredi!$K$11</f>
        <v>152.35079999999999</v>
      </c>
      <c r="AN77" s="71">
        <f>RSEE_razredi!$I$9</f>
        <v>62</v>
      </c>
    </row>
    <row r="78" spans="2:40" hidden="1" x14ac:dyDescent="0.25">
      <c r="B78" s="71">
        <f t="shared" si="19"/>
        <v>4.75</v>
      </c>
      <c r="C78" s="71">
        <f t="shared" si="17"/>
        <v>71.826206827297469</v>
      </c>
      <c r="E78" s="135"/>
      <c r="F78" s="135"/>
      <c r="G78" s="135"/>
      <c r="H78" s="71">
        <f t="shared" si="20"/>
        <v>4.75</v>
      </c>
      <c r="I78" s="71">
        <f t="shared" si="18"/>
        <v>59.881645136309054</v>
      </c>
      <c r="N78" s="71">
        <f t="shared" si="21"/>
        <v>4.75</v>
      </c>
      <c r="O78" s="71">
        <f t="shared" si="15"/>
        <v>29.857976615957593</v>
      </c>
      <c r="P78" s="71">
        <f t="shared" si="11"/>
        <v>21.316446500354985</v>
      </c>
      <c r="Q78" s="135">
        <f t="shared" si="16"/>
        <v>30.178601959505762</v>
      </c>
      <c r="R78" s="135">
        <f t="shared" si="12"/>
        <v>60.036578575463352</v>
      </c>
      <c r="S78" s="135">
        <f t="shared" si="13"/>
        <v>51.495048459860747</v>
      </c>
      <c r="AL78" s="71">
        <f>RSEE_razredi!$E$7</f>
        <v>67.53</v>
      </c>
      <c r="AM78" s="71">
        <f>RSEE_razredi!$K$11</f>
        <v>152.35079999999999</v>
      </c>
      <c r="AN78" s="71">
        <f>RSEE_razredi!$I$9</f>
        <v>62</v>
      </c>
    </row>
    <row r="79" spans="2:40" hidden="1" x14ac:dyDescent="0.25">
      <c r="B79" s="71">
        <f t="shared" si="19"/>
        <v>5</v>
      </c>
      <c r="C79" s="71">
        <f t="shared" si="17"/>
        <v>71.550422430436939</v>
      </c>
      <c r="E79" s="135"/>
      <c r="F79" s="135"/>
      <c r="G79" s="135"/>
      <c r="H79" s="71">
        <f t="shared" si="20"/>
        <v>5</v>
      </c>
      <c r="I79" s="71">
        <f t="shared" si="18"/>
        <v>59.688451263557617</v>
      </c>
      <c r="N79" s="71">
        <f t="shared" si="21"/>
        <v>5</v>
      </c>
      <c r="O79" s="71">
        <f t="shared" si="15"/>
        <v>29.59723290780251</v>
      </c>
      <c r="P79" s="71">
        <f t="shared" si="11"/>
        <v>21.127042980748666</v>
      </c>
      <c r="Q79" s="135">
        <f t="shared" si="16"/>
        <v>30.071981514229165</v>
      </c>
      <c r="R79" s="135">
        <f t="shared" si="12"/>
        <v>59.669214422031672</v>
      </c>
      <c r="S79" s="135">
        <f t="shared" si="13"/>
        <v>51.199024494977834</v>
      </c>
      <c r="AL79" s="71">
        <f>RSEE_razredi!$E$7</f>
        <v>67.53</v>
      </c>
      <c r="AM79" s="71">
        <f>RSEE_razredi!$K$11</f>
        <v>152.35079999999999</v>
      </c>
      <c r="AN79" s="71">
        <f>RSEE_razredi!$I$9</f>
        <v>62</v>
      </c>
    </row>
    <row r="80" spans="2:40" hidden="1" x14ac:dyDescent="0.25">
      <c r="B80" s="71">
        <f t="shared" si="19"/>
        <v>5.25</v>
      </c>
      <c r="C80" s="71">
        <f t="shared" si="17"/>
        <v>71.289079119662716</v>
      </c>
      <c r="E80" s="135"/>
      <c r="F80" s="135"/>
      <c r="G80" s="135"/>
      <c r="H80" s="71">
        <f t="shared" si="20"/>
        <v>5.25</v>
      </c>
      <c r="I80" s="71">
        <f t="shared" si="18"/>
        <v>59.505263758686297</v>
      </c>
      <c r="N80" s="71">
        <f t="shared" si="21"/>
        <v>5.25</v>
      </c>
      <c r="O80" s="71">
        <f t="shared" si="15"/>
        <v>29.351326936704407</v>
      </c>
      <c r="P80" s="71">
        <f t="shared" si="11"/>
        <v>20.948444369030444</v>
      </c>
      <c r="Q80" s="135">
        <f t="shared" si="16"/>
        <v>29.970913765914684</v>
      </c>
      <c r="R80" s="135">
        <f t="shared" si="12"/>
        <v>59.322240702619091</v>
      </c>
      <c r="S80" s="135">
        <f t="shared" si="13"/>
        <v>50.919358134945128</v>
      </c>
      <c r="AL80" s="71">
        <f>RSEE_razredi!$E$7</f>
        <v>67.53</v>
      </c>
      <c r="AM80" s="71">
        <f>RSEE_razredi!$K$11</f>
        <v>152.35079999999999</v>
      </c>
      <c r="AN80" s="71">
        <f>RSEE_razredi!$I$9</f>
        <v>62</v>
      </c>
    </row>
    <row r="81" spans="2:40" hidden="1" x14ac:dyDescent="0.25">
      <c r="B81" s="71">
        <f t="shared" si="19"/>
        <v>5.5</v>
      </c>
      <c r="C81" s="71">
        <f t="shared" si="17"/>
        <v>71.040784840411646</v>
      </c>
      <c r="E81" s="135"/>
      <c r="F81" s="135"/>
      <c r="G81" s="135"/>
      <c r="H81" s="71">
        <f t="shared" si="20"/>
        <v>5.5</v>
      </c>
      <c r="I81" s="71">
        <f t="shared" si="18"/>
        <v>59.331123359849911</v>
      </c>
      <c r="N81" s="71">
        <f t="shared" si="21"/>
        <v>5.5</v>
      </c>
      <c r="O81" s="71">
        <f t="shared" si="15"/>
        <v>29.118765630547415</v>
      </c>
      <c r="P81" s="71">
        <f t="shared" si="11"/>
        <v>20.779561977968701</v>
      </c>
      <c r="Q81" s="135">
        <f t="shared" si="16"/>
        <v>29.874864932038758</v>
      </c>
      <c r="R81" s="135">
        <f t="shared" si="12"/>
        <v>58.993630562586176</v>
      </c>
      <c r="S81" s="135">
        <f t="shared" si="13"/>
        <v>50.654426910007459</v>
      </c>
      <c r="AL81" s="71">
        <f>RSEE_razredi!$E$7</f>
        <v>67.53</v>
      </c>
      <c r="AM81" s="71">
        <f>RSEE_razredi!$K$11</f>
        <v>152.35079999999999</v>
      </c>
      <c r="AN81" s="71">
        <f>RSEE_razredi!$I$9</f>
        <v>62</v>
      </c>
    </row>
    <row r="82" spans="2:40" hidden="1" x14ac:dyDescent="0.25">
      <c r="B82" s="71">
        <f t="shared" si="19"/>
        <v>5.75</v>
      </c>
      <c r="C82" s="71">
        <f t="shared" si="17"/>
        <v>70.804337595503142</v>
      </c>
      <c r="E82" s="135"/>
      <c r="F82" s="135"/>
      <c r="G82" s="135"/>
      <c r="H82" s="71">
        <f t="shared" si="20"/>
        <v>5.75</v>
      </c>
      <c r="I82" s="71">
        <f t="shared" si="18"/>
        <v>59.165201297878163</v>
      </c>
      <c r="N82" s="71">
        <f t="shared" si="21"/>
        <v>5.75</v>
      </c>
      <c r="O82" s="71">
        <f t="shared" si="15"/>
        <v>28.898265672040658</v>
      </c>
      <c r="P82" s="71">
        <f t="shared" si="11"/>
        <v>20.619460199240233</v>
      </c>
      <c r="Q82" s="135">
        <f t="shared" si="16"/>
        <v>29.783373975204356</v>
      </c>
      <c r="R82" s="135">
        <f t="shared" si="12"/>
        <v>58.681639647245014</v>
      </c>
      <c r="S82" s="135">
        <f t="shared" si="13"/>
        <v>50.402834174444592</v>
      </c>
      <c r="AL82" s="71">
        <f>RSEE_razredi!$E$7</f>
        <v>67.53</v>
      </c>
      <c r="AM82" s="71">
        <f>RSEE_razredi!$K$11</f>
        <v>152.35079999999999</v>
      </c>
      <c r="AN82" s="71">
        <f>RSEE_razredi!$I$9</f>
        <v>62</v>
      </c>
    </row>
    <row r="83" spans="2:40" hidden="1" x14ac:dyDescent="0.25">
      <c r="B83" s="71">
        <f t="shared" si="19"/>
        <v>6</v>
      </c>
      <c r="C83" s="71">
        <f t="shared" si="17"/>
        <v>70.57869251533063</v>
      </c>
      <c r="E83" s="135"/>
      <c r="F83" s="135"/>
      <c r="G83" s="135"/>
      <c r="H83" s="71">
        <f t="shared" si="20"/>
        <v>6</v>
      </c>
      <c r="I83" s="71">
        <f t="shared" si="18"/>
        <v>59.006776747436888</v>
      </c>
      <c r="N83" s="71">
        <f t="shared" si="21"/>
        <v>6</v>
      </c>
      <c r="O83" s="71">
        <f t="shared" si="15"/>
        <v>28.688716378173346</v>
      </c>
      <c r="P83" s="71">
        <f t="shared" si="11"/>
        <v>20.467329395184134</v>
      </c>
      <c r="Q83" s="135">
        <f t="shared" si="16"/>
        <v>29.696040016042499</v>
      </c>
      <c r="R83" s="135">
        <f t="shared" si="12"/>
        <v>58.384756394215842</v>
      </c>
      <c r="S83" s="135">
        <f t="shared" si="13"/>
        <v>50.163369411226633</v>
      </c>
      <c r="AL83" s="71">
        <f>RSEE_razredi!$E$7</f>
        <v>67.53</v>
      </c>
      <c r="AM83" s="71">
        <f>RSEE_razredi!$K$11</f>
        <v>152.35079999999999</v>
      </c>
      <c r="AN83" s="71">
        <f>RSEE_razredi!$I$9</f>
        <v>62</v>
      </c>
    </row>
    <row r="84" spans="2:40" hidden="1" x14ac:dyDescent="0.25">
      <c r="B84" s="71">
        <f t="shared" si="19"/>
        <v>6.25</v>
      </c>
      <c r="C84" s="71">
        <f t="shared" si="17"/>
        <v>70.362935744748086</v>
      </c>
      <c r="E84" s="135"/>
      <c r="F84" s="135"/>
      <c r="G84" s="135"/>
      <c r="H84" s="71">
        <f t="shared" si="20"/>
        <v>6.25</v>
      </c>
      <c r="I84" s="71">
        <f t="shared" si="18"/>
        <v>58.855218936100414</v>
      </c>
      <c r="N84" s="71">
        <f t="shared" si="21"/>
        <v>6.25</v>
      </c>
      <c r="O84" s="71">
        <f t="shared" si="15"/>
        <v>28.489150393323285</v>
      </c>
      <c r="P84" s="71">
        <f t="shared" si="11"/>
        <v>20.322464499627422</v>
      </c>
      <c r="Q84" s="135">
        <f t="shared" si="16"/>
        <v>29.612512348979589</v>
      </c>
      <c r="R84" s="135">
        <f t="shared" si="12"/>
        <v>58.101662742302878</v>
      </c>
      <c r="S84" s="135">
        <f t="shared" si="13"/>
        <v>49.934976848607008</v>
      </c>
      <c r="AL84" s="71">
        <f>RSEE_razredi!$E$7</f>
        <v>67.53</v>
      </c>
      <c r="AM84" s="71">
        <f>RSEE_razredi!$K$11</f>
        <v>152.35079999999999</v>
      </c>
      <c r="AN84" s="71">
        <f>RSEE_razredi!$I$9</f>
        <v>62</v>
      </c>
    </row>
    <row r="85" spans="2:40" hidden="1" x14ac:dyDescent="0.25">
      <c r="B85" s="71">
        <f t="shared" si="19"/>
        <v>6.5</v>
      </c>
      <c r="C85" s="71">
        <f t="shared" si="17"/>
        <v>70.156263523507832</v>
      </c>
      <c r="E85" s="135"/>
      <c r="F85" s="135"/>
      <c r="G85" s="135"/>
      <c r="H85" s="71">
        <f t="shared" si="20"/>
        <v>6.5</v>
      </c>
      <c r="I85" s="71">
        <f t="shared" si="18"/>
        <v>58.709972804144151</v>
      </c>
      <c r="N85" s="71">
        <f t="shared" si="21"/>
        <v>6.5</v>
      </c>
      <c r="O85" s="71">
        <f t="shared" si="15"/>
        <v>28.298720309798831</v>
      </c>
      <c r="P85" s="71">
        <f t="shared" si="11"/>
        <v>20.184247949024495</v>
      </c>
      <c r="Q85" s="135">
        <f t="shared" si="16"/>
        <v>29.532482441630194</v>
      </c>
      <c r="R85" s="135">
        <f t="shared" si="12"/>
        <v>57.831202751429025</v>
      </c>
      <c r="S85" s="135">
        <f t="shared" si="13"/>
        <v>49.716730390654689</v>
      </c>
      <c r="AL85" s="71">
        <f>RSEE_razredi!$E$7</f>
        <v>67.53</v>
      </c>
      <c r="AM85" s="71">
        <f>RSEE_razredi!$K$11</f>
        <v>152.35079999999999</v>
      </c>
      <c r="AN85" s="71">
        <f>RSEE_razredi!$I$9</f>
        <v>62</v>
      </c>
    </row>
    <row r="86" spans="2:40" hidden="1" x14ac:dyDescent="0.25">
      <c r="B86" s="71">
        <f t="shared" si="19"/>
        <v>6.75</v>
      </c>
      <c r="C86" s="71">
        <f t="shared" si="17"/>
        <v>69.957965270287488</v>
      </c>
      <c r="E86" s="135"/>
      <c r="F86" s="135"/>
      <c r="G86" s="135"/>
      <c r="H86" s="71">
        <f t="shared" si="20"/>
        <v>6.75</v>
      </c>
      <c r="I86" s="71">
        <f t="shared" si="18"/>
        <v>58.57054740292083</v>
      </c>
      <c r="N86" s="71">
        <f t="shared" si="21"/>
        <v>6.75</v>
      </c>
      <c r="O86" s="71">
        <f t="shared" si="15"/>
        <v>28.116679838845489</v>
      </c>
      <c r="P86" s="71">
        <f t="shared" si="11"/>
        <v>20.052135937529787</v>
      </c>
      <c r="Q86" s="135">
        <f t="shared" si="16"/>
        <v>29.455677463716313</v>
      </c>
      <c r="R86" s="135">
        <f t="shared" si="12"/>
        <v>57.572357302561798</v>
      </c>
      <c r="S86" s="135">
        <f t="shared" si="13"/>
        <v>49.507813401246096</v>
      </c>
      <c r="AL86" s="71">
        <f>RSEE_razredi!$E$7</f>
        <v>67.53</v>
      </c>
      <c r="AM86" s="71">
        <f>RSEE_razredi!$K$11</f>
        <v>152.35079999999999</v>
      </c>
      <c r="AN86" s="71">
        <f>RSEE_razredi!$I$9</f>
        <v>62</v>
      </c>
    </row>
    <row r="87" spans="2:40" hidden="1" x14ac:dyDescent="0.25">
      <c r="B87" s="71">
        <f t="shared" si="19"/>
        <v>7</v>
      </c>
      <c r="C87" s="71">
        <f t="shared" si="17"/>
        <v>69.767409786362578</v>
      </c>
      <c r="E87" s="135"/>
      <c r="F87" s="135"/>
      <c r="G87" s="135"/>
      <c r="H87" s="71">
        <f t="shared" si="20"/>
        <v>7</v>
      </c>
      <c r="I87" s="71">
        <f t="shared" si="18"/>
        <v>58.436506428232065</v>
      </c>
      <c r="N87" s="71">
        <f t="shared" si="21"/>
        <v>7</v>
      </c>
      <c r="O87" s="71">
        <f t="shared" si="15"/>
        <v>27.942368513406681</v>
      </c>
      <c r="P87" s="71">
        <f t="shared" si="11"/>
        <v>19.925647251556661</v>
      </c>
      <c r="Q87" s="135">
        <f t="shared" si="16"/>
        <v>29.381855008107628</v>
      </c>
      <c r="R87" s="135">
        <f t="shared" si="12"/>
        <v>57.324223521514313</v>
      </c>
      <c r="S87" s="135">
        <f t="shared" si="13"/>
        <v>49.30750225966429</v>
      </c>
      <c r="AL87" s="71">
        <f>RSEE_razredi!$E$7</f>
        <v>67.53</v>
      </c>
      <c r="AM87" s="71">
        <f>RSEE_razredi!$K$11</f>
        <v>152.35079999999999</v>
      </c>
      <c r="AN87" s="71">
        <f>RSEE_razredi!$I$9</f>
        <v>62</v>
      </c>
    </row>
    <row r="88" spans="2:40" hidden="1" x14ac:dyDescent="0.25">
      <c r="B88" s="71">
        <f t="shared" si="19"/>
        <v>7.25</v>
      </c>
      <c r="C88" s="71">
        <f t="shared" si="17"/>
        <v>69.58403391432077</v>
      </c>
      <c r="E88" s="135"/>
      <c r="F88" s="135"/>
      <c r="G88" s="135"/>
      <c r="H88" s="71">
        <f t="shared" si="20"/>
        <v>7.25</v>
      </c>
      <c r="I88" s="71">
        <f t="shared" si="18"/>
        <v>58.307460434658161</v>
      </c>
      <c r="N88" s="71">
        <f t="shared" si="21"/>
        <v>7.25</v>
      </c>
      <c r="O88" s="71">
        <f t="shared" si="15"/>
        <v>27.775199159686782</v>
      </c>
      <c r="P88" s="71">
        <f t="shared" si="11"/>
        <v>19.804354126345313</v>
      </c>
      <c r="Q88" s="135">
        <f t="shared" si="16"/>
        <v>29.310798750238334</v>
      </c>
      <c r="R88" s="135">
        <f t="shared" si="12"/>
        <v>57.085997909925112</v>
      </c>
      <c r="S88" s="135">
        <f t="shared" si="13"/>
        <v>49.11515287658365</v>
      </c>
      <c r="AL88" s="71">
        <f>RSEE_razredi!$E$7</f>
        <v>67.53</v>
      </c>
      <c r="AM88" s="71">
        <f>RSEE_razredi!$K$11</f>
        <v>152.35079999999999</v>
      </c>
      <c r="AN88" s="71">
        <f>RSEE_razredi!$I$9</f>
        <v>62</v>
      </c>
    </row>
    <row r="89" spans="2:40" hidden="1" x14ac:dyDescent="0.25">
      <c r="B89" s="71">
        <f>B88+0.25</f>
        <v>7.5</v>
      </c>
      <c r="C89" s="71">
        <f t="shared" si="17"/>
        <v>69.407333146533531</v>
      </c>
      <c r="E89" s="135"/>
      <c r="F89" s="135"/>
      <c r="G89" s="135"/>
      <c r="H89" s="71">
        <f>H88+0.25</f>
        <v>7.5</v>
      </c>
      <c r="I89" s="71">
        <f t="shared" si="18"/>
        <v>58.183060385490791</v>
      </c>
      <c r="N89" s="71">
        <f>N88+0.25</f>
        <v>7.5</v>
      </c>
      <c r="O89" s="71">
        <f t="shared" si="15"/>
        <v>27.614647559627574</v>
      </c>
      <c r="P89" s="71">
        <f t="shared" si="11"/>
        <v>19.68787470233427</v>
      </c>
      <c r="Q89" s="135">
        <f t="shared" si="16"/>
        <v>29.242314852938996</v>
      </c>
      <c r="R89" s="135">
        <f t="shared" si="12"/>
        <v>56.856962412566574</v>
      </c>
      <c r="S89" s="135">
        <f t="shared" si="13"/>
        <v>48.930189555273266</v>
      </c>
      <c r="AL89" s="71">
        <f>RSEE_razredi!$E$7</f>
        <v>67.53</v>
      </c>
      <c r="AM89" s="71">
        <f>RSEE_razredi!$K$11</f>
        <v>152.35079999999999</v>
      </c>
      <c r="AN89" s="71">
        <f>RSEE_razredi!$I$9</f>
        <v>62</v>
      </c>
    </row>
    <row r="90" spans="2:40" hidden="1" x14ac:dyDescent="0.25">
      <c r="B90" s="71">
        <f t="shared" si="19"/>
        <v>7.75</v>
      </c>
      <c r="C90" s="71">
        <f t="shared" si="17"/>
        <v>69.236853795255698</v>
      </c>
      <c r="E90" s="135"/>
      <c r="F90" s="135"/>
      <c r="G90" s="135"/>
      <c r="H90" s="71">
        <f t="shared" si="20"/>
        <v>7.75</v>
      </c>
      <c r="I90" s="71">
        <f t="shared" si="18"/>
        <v>58.062992272866602</v>
      </c>
      <c r="N90" s="71">
        <f t="shared" si="21"/>
        <v>7.75</v>
      </c>
      <c r="O90" s="71">
        <f t="shared" si="15"/>
        <v>27.46024386199247</v>
      </c>
      <c r="P90" s="71">
        <f t="shared" si="11"/>
        <v>19.575866758223825</v>
      </c>
      <c r="Q90" s="135">
        <f t="shared" si="16"/>
        <v>29.176228968428504</v>
      </c>
      <c r="R90" s="135">
        <f t="shared" si="12"/>
        <v>56.636472830420971</v>
      </c>
      <c r="S90" s="135">
        <f t="shared" si="13"/>
        <v>48.752095726652328</v>
      </c>
      <c r="AL90" s="71">
        <f>RSEE_razredi!$E$7</f>
        <v>67.53</v>
      </c>
      <c r="AM90" s="71">
        <f>RSEE_razredi!$K$11</f>
        <v>152.35079999999999</v>
      </c>
      <c r="AN90" s="71">
        <f>RSEE_razredi!$I$9</f>
        <v>62</v>
      </c>
    </row>
    <row r="91" spans="2:40" hidden="1" x14ac:dyDescent="0.25">
      <c r="B91" s="71">
        <f t="shared" si="19"/>
        <v>8</v>
      </c>
      <c r="C91" s="71">
        <f t="shared" si="17"/>
        <v>69.07218642335647</v>
      </c>
      <c r="E91" s="135"/>
      <c r="F91" s="135"/>
      <c r="G91" s="135"/>
      <c r="H91" s="71">
        <f t="shared" si="20"/>
        <v>8</v>
      </c>
      <c r="I91" s="71">
        <f t="shared" si="18"/>
        <v>57.946972602192758</v>
      </c>
      <c r="N91" s="71">
        <f t="shared" si="21"/>
        <v>8</v>
      </c>
      <c r="O91" s="71">
        <f t="shared" si="15"/>
        <v>27.311565400236493</v>
      </c>
      <c r="P91" s="71">
        <f t="shared" si="11"/>
        <v>19.468022471051437</v>
      </c>
      <c r="Q91" s="135">
        <f t="shared" si="16"/>
        <v>29.112383722468536</v>
      </c>
      <c r="R91" s="135">
        <f t="shared" si="12"/>
        <v>56.423949122705025</v>
      </c>
      <c r="S91" s="135">
        <f t="shared" si="13"/>
        <v>48.580406193519977</v>
      </c>
      <c r="AL91" s="71">
        <f>RSEE_razredi!$E$7</f>
        <v>67.53</v>
      </c>
      <c r="AM91" s="71">
        <f>RSEE_razredi!$K$11</f>
        <v>152.35079999999999</v>
      </c>
      <c r="AN91" s="71">
        <f>RSEE_razredi!$I$9</f>
        <v>62</v>
      </c>
    </row>
    <row r="92" spans="2:40" hidden="1" x14ac:dyDescent="0.25">
      <c r="B92" s="71">
        <f>B91+0.25</f>
        <v>8.25</v>
      </c>
      <c r="C92" s="71">
        <f t="shared" si="17"/>
        <v>68.9129603001779</v>
      </c>
      <c r="E92" s="135"/>
      <c r="F92" s="135"/>
      <c r="G92" s="135"/>
      <c r="H92" s="71">
        <f>H91+0.25</f>
        <v>8.25</v>
      </c>
      <c r="I92" s="71">
        <f t="shared" si="18"/>
        <v>57.834744579690351</v>
      </c>
      <c r="N92" s="71">
        <f>N91+0.25</f>
        <v>8.25</v>
      </c>
      <c r="O92" s="71">
        <f t="shared" si="15"/>
        <v>27.168230650608663</v>
      </c>
      <c r="P92" s="71">
        <f t="shared" si="11"/>
        <v>19.364064008598891</v>
      </c>
      <c r="Q92" s="135">
        <f t="shared" si="16"/>
        <v>29.05063659068615</v>
      </c>
      <c r="R92" s="135">
        <f t="shared" si="12"/>
        <v>56.218867241294816</v>
      </c>
      <c r="S92" s="135">
        <f t="shared" si="13"/>
        <v>48.414700599285041</v>
      </c>
      <c r="AL92" s="71">
        <f>RSEE_razredi!$E$7</f>
        <v>67.53</v>
      </c>
      <c r="AM92" s="71">
        <f>RSEE_razredi!$K$11</f>
        <v>152.35079999999999</v>
      </c>
      <c r="AN92" s="71">
        <f>RSEE_razredi!$I$9</f>
        <v>62</v>
      </c>
    </row>
    <row r="93" spans="2:40" hidden="1" x14ac:dyDescent="0.25">
      <c r="B93" s="71">
        <f t="shared" ref="B93:B98" si="22">B92+0.25</f>
        <v>8.5</v>
      </c>
      <c r="C93" s="71">
        <f t="shared" si="17"/>
        <v>68.75883869672947</v>
      </c>
      <c r="E93" s="135"/>
      <c r="F93" s="135"/>
      <c r="G93" s="135"/>
      <c r="H93" s="71">
        <f t="shared" ref="H93:H98" si="23">H92+0.25</f>
        <v>8.5</v>
      </c>
      <c r="I93" s="71">
        <f t="shared" si="18"/>
        <v>57.726074875852561</v>
      </c>
      <c r="N93" s="71">
        <f t="shared" ref="N93:N98" si="24">N92+0.25</f>
        <v>8.5</v>
      </c>
      <c r="O93" s="71">
        <f t="shared" si="15"/>
        <v>27.02989412087879</v>
      </c>
      <c r="P93" s="71">
        <f t="shared" si="11"/>
        <v>19.263739801056978</v>
      </c>
      <c r="Q93" s="135">
        <f t="shared" si="16"/>
        <v>28.990858096052602</v>
      </c>
      <c r="R93" s="135">
        <f t="shared" si="12"/>
        <v>56.020752216931392</v>
      </c>
      <c r="S93" s="135">
        <f t="shared" si="13"/>
        <v>48.254597897109576</v>
      </c>
      <c r="AL93" s="71">
        <f>RSEE_razredi!$E$7</f>
        <v>67.53</v>
      </c>
      <c r="AM93" s="71">
        <f>RSEE_razredi!$K$11</f>
        <v>152.35079999999999</v>
      </c>
      <c r="AN93" s="71">
        <f>RSEE_razredi!$I$9</f>
        <v>62</v>
      </c>
    </row>
    <row r="94" spans="2:40" hidden="1" x14ac:dyDescent="0.25">
      <c r="B94" s="71">
        <f t="shared" si="22"/>
        <v>8.75</v>
      </c>
      <c r="C94" s="71">
        <f t="shared" si="17"/>
        <v>68.609514872508655</v>
      </c>
      <c r="E94" s="135"/>
      <c r="F94" s="135"/>
      <c r="G94" s="135"/>
      <c r="H94" s="71">
        <f t="shared" si="23"/>
        <v>8.75</v>
      </c>
      <c r="I94" s="71">
        <f t="shared" si="18"/>
        <v>57.6207508636478</v>
      </c>
      <c r="N94" s="71">
        <f t="shared" si="24"/>
        <v>8.75</v>
      </c>
      <c r="O94" s="71">
        <f t="shared" si="15"/>
        <v>26.896242003563984</v>
      </c>
      <c r="P94" s="71">
        <f t="shared" si="11"/>
        <v>19.166821370640744</v>
      </c>
      <c r="Q94" s="135">
        <f t="shared" si="16"/>
        <v>28.932930271050598</v>
      </c>
      <c r="R94" s="135">
        <f t="shared" si="12"/>
        <v>55.829172274614578</v>
      </c>
      <c r="S94" s="135">
        <f t="shared" si="13"/>
        <v>48.099751641691341</v>
      </c>
      <c r="AL94" s="71">
        <f>RSEE_razredi!$E$7</f>
        <v>67.53</v>
      </c>
      <c r="AM94" s="71">
        <f>RSEE_razredi!$K$11</f>
        <v>152.35079999999999</v>
      </c>
      <c r="AN94" s="71">
        <f>RSEE_razredi!$I$9</f>
        <v>62</v>
      </c>
    </row>
    <row r="95" spans="2:40" hidden="1" x14ac:dyDescent="0.25">
      <c r="B95" s="71">
        <f t="shared" si="22"/>
        <v>9</v>
      </c>
      <c r="C95" s="71">
        <f t="shared" si="17"/>
        <v>68.464708635660671</v>
      </c>
      <c r="E95" s="135"/>
      <c r="F95" s="135"/>
      <c r="G95" s="135"/>
      <c r="H95" s="71">
        <f t="shared" si="23"/>
        <v>9</v>
      </c>
      <c r="I95" s="71">
        <f t="shared" si="18"/>
        <v>57.518578250419566</v>
      </c>
      <c r="N95" s="71">
        <f t="shared" si="24"/>
        <v>9</v>
      </c>
      <c r="O95" s="71">
        <f t="shared" si="15"/>
        <v>26.766988461023416</v>
      </c>
      <c r="P95" s="71">
        <f t="shared" si="11"/>
        <v>19.073100622314772</v>
      </c>
      <c r="Q95" s="135">
        <f t="shared" si="16"/>
        <v>28.876745339301905</v>
      </c>
      <c r="R95" s="135">
        <f t="shared" si="12"/>
        <v>55.643733800325322</v>
      </c>
      <c r="S95" s="135">
        <f t="shared" si="13"/>
        <v>47.949845961616674</v>
      </c>
      <c r="AL95" s="71">
        <f>RSEE_razredi!$E$7</f>
        <v>67.53</v>
      </c>
      <c r="AM95" s="71">
        <f>RSEE_razredi!$K$11</f>
        <v>152.35079999999999</v>
      </c>
      <c r="AN95" s="71">
        <f>RSEE_razredi!$I$9</f>
        <v>62</v>
      </c>
    </row>
    <row r="96" spans="2:40" hidden="1" x14ac:dyDescent="0.25">
      <c r="B96" s="71">
        <f t="shared" si="22"/>
        <v>9.25</v>
      </c>
      <c r="C96" s="71">
        <f t="shared" si="17"/>
        <v>68.324163381107155</v>
      </c>
      <c r="E96" s="135"/>
      <c r="F96" s="135"/>
      <c r="G96" s="135"/>
      <c r="H96" s="71">
        <f t="shared" si="23"/>
        <v>9.25</v>
      </c>
      <c r="I96" s="71">
        <f t="shared" si="18"/>
        <v>57.419379038113298</v>
      </c>
      <c r="N96" s="71">
        <f t="shared" si="24"/>
        <v>9.25</v>
      </c>
      <c r="O96" s="71">
        <f t="shared" si="15"/>
        <v>26.641872435798756</v>
      </c>
      <c r="P96" s="71">
        <f t="shared" si="11"/>
        <v>18.982387517785451</v>
      </c>
      <c r="Q96" s="135">
        <f t="shared" si="16"/>
        <v>28.822204580182799</v>
      </c>
      <c r="R96" s="135">
        <f t="shared" si="12"/>
        <v>55.464077015981559</v>
      </c>
      <c r="S96" s="135">
        <f t="shared" si="13"/>
        <v>47.804592097968253</v>
      </c>
      <c r="AL96" s="71">
        <f>RSEE_razredi!$E$7</f>
        <v>67.53</v>
      </c>
      <c r="AM96" s="71">
        <f>RSEE_razredi!$K$11</f>
        <v>152.35079999999999</v>
      </c>
      <c r="AN96" s="71">
        <f>RSEE_razredi!$I$9</f>
        <v>62</v>
      </c>
    </row>
    <row r="97" spans="2:40" hidden="1" x14ac:dyDescent="0.25">
      <c r="B97" s="71">
        <f t="shared" si="22"/>
        <v>9.5</v>
      </c>
      <c r="C97" s="71">
        <f t="shared" si="17"/>
        <v>68.187643529257244</v>
      </c>
      <c r="E97" s="135"/>
      <c r="F97" s="135"/>
      <c r="G97" s="135"/>
      <c r="H97" s="71">
        <f t="shared" si="23"/>
        <v>9.5</v>
      </c>
      <c r="I97" s="71">
        <f t="shared" si="18"/>
        <v>57.32298975876791</v>
      </c>
      <c r="N97" s="71">
        <f t="shared" si="24"/>
        <v>9.5</v>
      </c>
      <c r="O97" s="71">
        <f t="shared" si="15"/>
        <v>26.520654899929461</v>
      </c>
      <c r="P97" s="71">
        <f t="shared" si="11"/>
        <v>18.894508069781132</v>
      </c>
      <c r="Q97" s="135">
        <f t="shared" si="16"/>
        <v>28.769217346827226</v>
      </c>
      <c r="R97" s="135">
        <f t="shared" si="12"/>
        <v>55.289872246756687</v>
      </c>
      <c r="S97" s="135">
        <f t="shared" si="13"/>
        <v>47.663725416608358</v>
      </c>
      <c r="AL97" s="71">
        <f>RSEE_razredi!$E$7</f>
        <v>67.53</v>
      </c>
      <c r="AM97" s="71">
        <f>RSEE_razredi!$K$11</f>
        <v>152.35079999999999</v>
      </c>
      <c r="AN97" s="71">
        <f>RSEE_razredi!$I$9</f>
        <v>62</v>
      </c>
    </row>
    <row r="98" spans="2:40" hidden="1" x14ac:dyDescent="0.25">
      <c r="B98" s="71">
        <f t="shared" si="22"/>
        <v>9.75</v>
      </c>
      <c r="C98" s="71">
        <f t="shared" si="17"/>
        <v>68.054932302128847</v>
      </c>
      <c r="E98" s="135"/>
      <c r="F98" s="135"/>
      <c r="G98" s="135"/>
      <c r="H98" s="71">
        <f t="shared" si="23"/>
        <v>9.75</v>
      </c>
      <c r="I98" s="71">
        <f t="shared" si="18"/>
        <v>57.229259941941415</v>
      </c>
      <c r="N98" s="71">
        <f t="shared" si="24"/>
        <v>9.75</v>
      </c>
      <c r="O98" s="71">
        <f t="shared" si="15"/>
        <v>26.403116473011874</v>
      </c>
      <c r="P98" s="71">
        <f t="shared" si="11"/>
        <v>18.809302605354944</v>
      </c>
      <c r="Q98" s="135">
        <f t="shared" si="16"/>
        <v>28.717700213350216</v>
      </c>
      <c r="R98" s="135">
        <f t="shared" si="12"/>
        <v>55.12081668636209</v>
      </c>
      <c r="S98" s="135">
        <f t="shared" si="13"/>
        <v>47.527002818705157</v>
      </c>
      <c r="AL98" s="71">
        <f>RSEE_razredi!$E$7</f>
        <v>67.53</v>
      </c>
      <c r="AM98" s="71">
        <f>RSEE_razredi!$K$11</f>
        <v>152.35079999999999</v>
      </c>
      <c r="AN98" s="71">
        <f>RSEE_razredi!$I$9</f>
        <v>62</v>
      </c>
    </row>
    <row r="99" spans="2:40" hidden="1" x14ac:dyDescent="0.25">
      <c r="B99" s="71">
        <v>9.99</v>
      </c>
      <c r="C99" s="71">
        <f t="shared" si="17"/>
        <v>67.93092696240592</v>
      </c>
      <c r="E99" s="135"/>
      <c r="F99" s="135"/>
      <c r="G99" s="135"/>
      <c r="H99" s="71">
        <v>9.99</v>
      </c>
      <c r="I99" s="71">
        <f t="shared" si="18"/>
        <v>57.141652390239543</v>
      </c>
      <c r="N99" s="71">
        <v>9.99</v>
      </c>
      <c r="O99" s="71">
        <f t="shared" si="15"/>
        <v>26.293553413943538</v>
      </c>
      <c r="P99" s="71">
        <f t="shared" si="11"/>
        <v>18.729884602946701</v>
      </c>
      <c r="Q99" s="135">
        <f t="shared" si="16"/>
        <v>28.669555352211315</v>
      </c>
      <c r="R99" s="135">
        <f t="shared" si="12"/>
        <v>54.963108766154853</v>
      </c>
      <c r="S99" s="135">
        <f t="shared" si="13"/>
        <v>47.399439955158016</v>
      </c>
      <c r="AL99" s="71">
        <f>RSEE_razredi!$E$7</f>
        <v>67.53</v>
      </c>
      <c r="AM99" s="71">
        <f>RSEE_razredi!$K$11</f>
        <v>152.35079999999999</v>
      </c>
      <c r="AN99" s="71">
        <f>RSEE_razredi!$I$9</f>
        <v>62</v>
      </c>
    </row>
    <row r="100" spans="2:40" hidden="1" x14ac:dyDescent="0.25">
      <c r="E100" s="135"/>
      <c r="F100" s="135"/>
      <c r="G100" s="135"/>
      <c r="N100">
        <v>11</v>
      </c>
      <c r="O100" s="71">
        <f t="shared" si="15"/>
        <v>25.864067894907073</v>
      </c>
      <c r="P100" s="71">
        <f t="shared" si="11"/>
        <v>18.418623454556954</v>
      </c>
      <c r="Q100" s="135">
        <f t="shared" si="16"/>
        <v>28.47966528039278</v>
      </c>
      <c r="R100" s="135">
        <f t="shared" si="12"/>
        <v>54.343733175299853</v>
      </c>
      <c r="S100" s="135">
        <f t="shared" si="13"/>
        <v>46.89828873494973</v>
      </c>
      <c r="AL100" s="71">
        <f>RSEE_razredi!$E$7</f>
        <v>67.53</v>
      </c>
      <c r="AM100" s="71">
        <f>RSEE_razredi!$K$11</f>
        <v>152.35079999999999</v>
      </c>
      <c r="AN100" s="71">
        <f>RSEE_razredi!$I$9</f>
        <v>62</v>
      </c>
    </row>
    <row r="101" spans="2:40" hidden="1" x14ac:dyDescent="0.25">
      <c r="E101" s="135"/>
      <c r="F101" s="135"/>
      <c r="G101" s="135"/>
      <c r="N101">
        <v>12</v>
      </c>
      <c r="O101" s="71">
        <f t="shared" si="15"/>
        <v>25.482086625416436</v>
      </c>
      <c r="P101" s="71">
        <f t="shared" si="11"/>
        <v>18.141866207284369</v>
      </c>
      <c r="Q101" s="135">
        <f t="shared" si="16"/>
        <v>28.309191748112266</v>
      </c>
      <c r="R101" s="135">
        <f t="shared" ref="R101:R109" si="25">O101+$Q101</f>
        <v>53.791278373528698</v>
      </c>
      <c r="S101" s="135">
        <f t="shared" ref="S101:S109" si="26">P101+$Q101</f>
        <v>46.451057955396635</v>
      </c>
      <c r="AL101" s="71">
        <f>RSEE_razredi!$E$7</f>
        <v>67.53</v>
      </c>
      <c r="AM101" s="71">
        <f>RSEE_razredi!$K$11</f>
        <v>152.35079999999999</v>
      </c>
      <c r="AN101" s="71">
        <f>RSEE_razredi!$I$9</f>
        <v>62</v>
      </c>
    </row>
    <row r="102" spans="2:40" hidden="1" x14ac:dyDescent="0.25">
      <c r="E102" s="135"/>
      <c r="F102" s="135"/>
      <c r="G102" s="135"/>
      <c r="N102" s="71">
        <v>13</v>
      </c>
      <c r="O102" s="71">
        <f t="shared" si="15"/>
        <v>25.135681667212999</v>
      </c>
      <c r="P102" s="71">
        <f t="shared" ref="P102:P109" si="27">$U$13*$N102^$U$14</f>
        <v>17.890947994026849</v>
      </c>
      <c r="Q102" s="135">
        <f t="shared" si="16"/>
        <v>28.153272550354163</v>
      </c>
      <c r="R102" s="135">
        <f t="shared" si="25"/>
        <v>53.288954217567166</v>
      </c>
      <c r="S102" s="135">
        <f t="shared" si="26"/>
        <v>46.044220544381012</v>
      </c>
      <c r="AL102" s="71">
        <f>RSEE_razredi!$E$7</f>
        <v>67.53</v>
      </c>
      <c r="AM102" s="71">
        <f>RSEE_razredi!$K$11</f>
        <v>152.35079999999999</v>
      </c>
      <c r="AN102" s="71">
        <f>RSEE_razredi!$I$9</f>
        <v>62</v>
      </c>
    </row>
    <row r="103" spans="2:40" hidden="1" x14ac:dyDescent="0.25">
      <c r="E103" s="135"/>
      <c r="F103" s="135"/>
      <c r="G103" s="135"/>
      <c r="N103">
        <v>14</v>
      </c>
      <c r="O103" s="71">
        <f t="shared" si="15"/>
        <v>24.819160452910918</v>
      </c>
      <c r="P103" s="71">
        <f t="shared" si="27"/>
        <v>17.661729068392336</v>
      </c>
      <c r="Q103" s="135">
        <f t="shared" si="16"/>
        <v>28.00967963709661</v>
      </c>
      <c r="R103" s="135">
        <f t="shared" si="25"/>
        <v>52.828840090007532</v>
      </c>
      <c r="S103" s="135">
        <f t="shared" si="26"/>
        <v>45.671408705488943</v>
      </c>
      <c r="AL103" s="71">
        <f>RSEE_razredi!$E$7</f>
        <v>67.53</v>
      </c>
      <c r="AM103" s="71">
        <f>RSEE_razredi!$K$11</f>
        <v>152.35079999999999</v>
      </c>
      <c r="AN103" s="71">
        <f>RSEE_razredi!$I$9</f>
        <v>62</v>
      </c>
    </row>
    <row r="104" spans="2:40" hidden="1" x14ac:dyDescent="0.25">
      <c r="E104" s="135"/>
      <c r="F104" s="135"/>
      <c r="G104" s="135"/>
      <c r="N104" s="71">
        <v>15</v>
      </c>
      <c r="O104" s="71">
        <f t="shared" si="15"/>
        <v>24.528069920205287</v>
      </c>
      <c r="P104" s="71">
        <f t="shared" si="27"/>
        <v>17.450971832190689</v>
      </c>
      <c r="Q104" s="135">
        <f t="shared" si="16"/>
        <v>27.876656210165066</v>
      </c>
      <c r="R104" s="135">
        <f t="shared" si="25"/>
        <v>52.404726130370349</v>
      </c>
      <c r="S104" s="135">
        <f t="shared" si="26"/>
        <v>45.327628042355755</v>
      </c>
      <c r="AL104" s="71">
        <f>RSEE_razredi!$E$7</f>
        <v>67.53</v>
      </c>
      <c r="AM104" s="71">
        <f>RSEE_razredi!$K$11</f>
        <v>152.35079999999999</v>
      </c>
      <c r="AN104" s="71">
        <f>RSEE_razredi!$I$9</f>
        <v>62</v>
      </c>
    </row>
    <row r="105" spans="2:40" hidden="1" x14ac:dyDescent="0.25">
      <c r="E105" s="135"/>
      <c r="F105" s="135"/>
      <c r="G105" s="135"/>
      <c r="N105">
        <v>16</v>
      </c>
      <c r="O105" s="71">
        <f t="shared" si="15"/>
        <v>24.258864224892349</v>
      </c>
      <c r="P105" s="71">
        <f t="shared" si="27"/>
        <v>17.256098837854434</v>
      </c>
      <c r="Q105" s="135">
        <f t="shared" si="16"/>
        <v>27.752793052499932</v>
      </c>
      <c r="R105" s="135">
        <f t="shared" si="25"/>
        <v>52.011657277392281</v>
      </c>
      <c r="S105" s="135">
        <f t="shared" si="26"/>
        <v>45.008891890354363</v>
      </c>
      <c r="AL105" s="71">
        <f>RSEE_razredi!$E$7</f>
        <v>67.53</v>
      </c>
      <c r="AM105" s="71">
        <f>RSEE_razredi!$K$11</f>
        <v>152.35079999999999</v>
      </c>
      <c r="AN105" s="71">
        <f>RSEE_razredi!$I$9</f>
        <v>62</v>
      </c>
    </row>
    <row r="106" spans="2:40" hidden="1" x14ac:dyDescent="0.25">
      <c r="E106" s="135"/>
      <c r="F106" s="135"/>
      <c r="G106" s="135"/>
      <c r="N106" s="71">
        <v>17</v>
      </c>
      <c r="O106" s="71">
        <f t="shared" si="15"/>
        <v>24.008676246947626</v>
      </c>
      <c r="P106" s="71">
        <f t="shared" si="27"/>
        <v>17.075026417708681</v>
      </c>
      <c r="Q106" s="135">
        <f t="shared" si="16"/>
        <v>27.636942849622386</v>
      </c>
      <c r="R106" s="135">
        <f t="shared" si="25"/>
        <v>51.645619096570016</v>
      </c>
      <c r="S106" s="135">
        <f t="shared" si="26"/>
        <v>44.711969267331071</v>
      </c>
      <c r="AL106" s="71">
        <f>RSEE_razredi!$E$7</f>
        <v>67.53</v>
      </c>
      <c r="AM106" s="71">
        <f>RSEE_razredi!$K$11</f>
        <v>152.35079999999999</v>
      </c>
      <c r="AN106" s="71">
        <f>RSEE_razredi!$I$9</f>
        <v>62</v>
      </c>
    </row>
    <row r="107" spans="2:40" hidden="1" x14ac:dyDescent="0.25">
      <c r="E107" s="135"/>
      <c r="F107" s="135"/>
      <c r="G107" s="135"/>
      <c r="N107">
        <v>18</v>
      </c>
      <c r="O107" s="71">
        <f t="shared" si="15"/>
        <v>23.77515639508545</v>
      </c>
      <c r="P107" s="71">
        <f t="shared" si="27"/>
        <v>16.90604733852205</v>
      </c>
      <c r="Q107" s="135">
        <f t="shared" si="16"/>
        <v>27.528159324613132</v>
      </c>
      <c r="R107" s="135">
        <f t="shared" si="25"/>
        <v>51.303315719698581</v>
      </c>
      <c r="S107" s="135">
        <f t="shared" si="26"/>
        <v>44.434206663135186</v>
      </c>
      <c r="AL107" s="71">
        <f>RSEE_razredi!$E$7</f>
        <v>67.53</v>
      </c>
      <c r="AM107" s="71">
        <f>RSEE_razredi!$K$11</f>
        <v>152.35079999999999</v>
      </c>
      <c r="AN107" s="71">
        <f>RSEE_razredi!$I$9</f>
        <v>62</v>
      </c>
    </row>
    <row r="108" spans="2:40" hidden="1" x14ac:dyDescent="0.25">
      <c r="E108" s="135"/>
      <c r="F108" s="135"/>
      <c r="G108" s="135"/>
      <c r="N108" s="71">
        <v>19</v>
      </c>
      <c r="O108" s="71">
        <f t="shared" si="15"/>
        <v>23.556356325406519</v>
      </c>
      <c r="P108" s="71">
        <f t="shared" si="27"/>
        <v>16.747746168343735</v>
      </c>
      <c r="Q108" s="135">
        <f t="shared" si="16"/>
        <v>27.425653045809263</v>
      </c>
      <c r="R108" s="135">
        <f t="shared" si="25"/>
        <v>50.982009371215781</v>
      </c>
      <c r="S108" s="135">
        <f t="shared" si="26"/>
        <v>44.173399214152994</v>
      </c>
      <c r="AL108" s="71">
        <f>RSEE_razredi!$E$7</f>
        <v>67.53</v>
      </c>
      <c r="AM108" s="71">
        <f>RSEE_razredi!$K$11</f>
        <v>152.35079999999999</v>
      </c>
      <c r="AN108" s="71">
        <f>RSEE_razredi!$I$9</f>
        <v>62</v>
      </c>
    </row>
    <row r="109" spans="2:40" hidden="1" x14ac:dyDescent="0.25">
      <c r="E109" s="135"/>
      <c r="F109" s="135"/>
      <c r="G109" s="135"/>
      <c r="N109">
        <v>20</v>
      </c>
      <c r="O109" s="71">
        <f t="shared" si="15"/>
        <v>23.350643400585412</v>
      </c>
      <c r="P109" s="71">
        <f t="shared" si="27"/>
        <v>16.598937028428942</v>
      </c>
      <c r="Q109" s="135">
        <f t="shared" si="16"/>
        <v>27.328758718375898</v>
      </c>
      <c r="R109" s="135">
        <f t="shared" si="25"/>
        <v>50.679402118961306</v>
      </c>
      <c r="S109" s="135">
        <f t="shared" si="26"/>
        <v>43.927695746804844</v>
      </c>
      <c r="AL109" s="71">
        <f>RSEE_razredi!$E$7</f>
        <v>67.53</v>
      </c>
      <c r="AM109" s="71">
        <f>RSEE_razredi!$K$11</f>
        <v>152.35079999999999</v>
      </c>
      <c r="AN109" s="71">
        <f>RSEE_razredi!$I$9</f>
        <v>62</v>
      </c>
    </row>
    <row r="110" spans="2:40" hidden="1" x14ac:dyDescent="0.25">
      <c r="E110" s="135"/>
      <c r="F110" s="135"/>
      <c r="G110" s="135"/>
      <c r="Q110" s="135"/>
      <c r="R110" s="135"/>
      <c r="S110" s="135"/>
    </row>
    <row r="111" spans="2:40" hidden="1" x14ac:dyDescent="0.25">
      <c r="E111" s="135"/>
      <c r="F111" s="135"/>
      <c r="G111" s="135"/>
      <c r="Q111" s="135"/>
      <c r="R111" s="135"/>
      <c r="S111" s="135"/>
    </row>
    <row r="112" spans="2:40" hidden="1" x14ac:dyDescent="0.25">
      <c r="E112" s="135"/>
      <c r="F112" s="135"/>
      <c r="G112" s="135"/>
      <c r="Q112" s="135"/>
      <c r="R112" s="135"/>
      <c r="S112" s="135"/>
    </row>
    <row r="113" spans="5:19" hidden="1" x14ac:dyDescent="0.25">
      <c r="E113" s="135"/>
      <c r="F113" s="135"/>
      <c r="G113" s="135"/>
      <c r="Q113" s="135"/>
      <c r="R113" s="135"/>
      <c r="S113" s="135"/>
    </row>
    <row r="114" spans="5:19" hidden="1" x14ac:dyDescent="0.25">
      <c r="E114" s="135"/>
      <c r="F114" s="135"/>
      <c r="G114" s="135"/>
      <c r="Q114" s="135"/>
      <c r="R114" s="135"/>
      <c r="S114" s="135"/>
    </row>
    <row r="115" spans="5:19" hidden="1" x14ac:dyDescent="0.25">
      <c r="E115" s="135"/>
      <c r="F115" s="135"/>
      <c r="G115" s="135"/>
      <c r="Q115" s="135"/>
      <c r="R115" s="135"/>
      <c r="S115" s="135"/>
    </row>
    <row r="116" spans="5:19" hidden="1" x14ac:dyDescent="0.25">
      <c r="E116" s="135"/>
      <c r="F116" s="135"/>
      <c r="G116" s="135"/>
      <c r="Q116" s="135"/>
      <c r="R116" s="135"/>
      <c r="S116" s="135"/>
    </row>
    <row r="117" spans="5:19" hidden="1" x14ac:dyDescent="0.25">
      <c r="E117" s="135"/>
      <c r="F117" s="135"/>
      <c r="G117" s="135"/>
      <c r="Q117" s="135"/>
      <c r="R117" s="135"/>
      <c r="S117" s="135"/>
    </row>
    <row r="118" spans="5:19" hidden="1" x14ac:dyDescent="0.25">
      <c r="E118" s="135"/>
      <c r="F118" s="135"/>
      <c r="G118" s="135"/>
      <c r="Q118" s="135"/>
      <c r="R118" s="135"/>
      <c r="S118" s="135"/>
    </row>
    <row r="119" spans="5:19" hidden="1" x14ac:dyDescent="0.25">
      <c r="E119" s="135"/>
      <c r="F119" s="135"/>
      <c r="G119" s="135"/>
      <c r="Q119" s="135"/>
      <c r="R119" s="135"/>
      <c r="S119" s="135"/>
    </row>
    <row r="120" spans="5:19" hidden="1" x14ac:dyDescent="0.25">
      <c r="E120" s="135"/>
      <c r="F120" s="135"/>
      <c r="G120" s="135"/>
      <c r="Q120" s="135"/>
      <c r="R120" s="135"/>
      <c r="S120" s="135"/>
    </row>
    <row r="121" spans="5:19" hidden="1" x14ac:dyDescent="0.25">
      <c r="E121" s="135"/>
      <c r="F121" s="135"/>
      <c r="G121" s="135"/>
      <c r="Q121" s="135"/>
      <c r="R121" s="135"/>
      <c r="S121" s="135"/>
    </row>
    <row r="122" spans="5:19" hidden="1" x14ac:dyDescent="0.25">
      <c r="E122" s="135"/>
      <c r="F122" s="135"/>
      <c r="G122" s="135"/>
      <c r="Q122" s="135"/>
      <c r="R122" s="135"/>
      <c r="S122" s="135"/>
    </row>
    <row r="123" spans="5:19" hidden="1" x14ac:dyDescent="0.25">
      <c r="E123" s="135"/>
      <c r="F123" s="135"/>
      <c r="G123" s="135"/>
      <c r="Q123" s="135"/>
      <c r="R123" s="135"/>
      <c r="S123" s="135"/>
    </row>
    <row r="124" spans="5:19" hidden="1" x14ac:dyDescent="0.25">
      <c r="E124" s="135"/>
      <c r="F124" s="135"/>
      <c r="G124" s="135"/>
      <c r="Q124" s="135"/>
      <c r="R124" s="135"/>
      <c r="S124" s="135"/>
    </row>
    <row r="125" spans="5:19" hidden="1" x14ac:dyDescent="0.25">
      <c r="E125" s="135"/>
      <c r="F125" s="135"/>
      <c r="G125" s="135"/>
      <c r="Q125" s="135"/>
      <c r="R125" s="135"/>
      <c r="S125" s="135"/>
    </row>
    <row r="126" spans="5:19" hidden="1" x14ac:dyDescent="0.25">
      <c r="E126" s="135"/>
      <c r="F126" s="135"/>
      <c r="G126" s="135"/>
      <c r="Q126" s="135"/>
      <c r="R126" s="135"/>
      <c r="S126" s="135"/>
    </row>
    <row r="127" spans="5:19" hidden="1" x14ac:dyDescent="0.25">
      <c r="E127" s="135"/>
      <c r="F127" s="135"/>
      <c r="G127" s="135"/>
      <c r="Q127" s="135"/>
      <c r="R127" s="135"/>
      <c r="S127" s="135"/>
    </row>
    <row r="128" spans="5:19" hidden="1" x14ac:dyDescent="0.25">
      <c r="E128" s="135"/>
      <c r="F128" s="135"/>
      <c r="G128" s="135"/>
      <c r="Q128" s="135"/>
      <c r="R128" s="135"/>
      <c r="S128" s="135"/>
    </row>
    <row r="129" spans="5:19" hidden="1" x14ac:dyDescent="0.25">
      <c r="E129" s="135"/>
      <c r="F129" s="135"/>
      <c r="G129" s="135"/>
      <c r="Q129" s="135"/>
      <c r="R129" s="135"/>
      <c r="S129" s="135"/>
    </row>
    <row r="130" spans="5:19" hidden="1" x14ac:dyDescent="0.25">
      <c r="E130" s="135"/>
      <c r="F130" s="135"/>
      <c r="G130" s="135"/>
      <c r="Q130" s="135"/>
      <c r="R130" s="135"/>
      <c r="S130" s="135"/>
    </row>
    <row r="131" spans="5:19" hidden="1" x14ac:dyDescent="0.25">
      <c r="E131" s="135"/>
      <c r="F131" s="135"/>
      <c r="G131" s="135"/>
      <c r="Q131" s="135"/>
      <c r="R131" s="135"/>
      <c r="S131" s="135"/>
    </row>
    <row r="132" spans="5:19" hidden="1" x14ac:dyDescent="0.25">
      <c r="E132" s="135"/>
      <c r="F132" s="135"/>
      <c r="G132" s="135"/>
      <c r="Q132" s="135"/>
      <c r="R132" s="135"/>
      <c r="S132" s="135"/>
    </row>
    <row r="133" spans="5:19" hidden="1" x14ac:dyDescent="0.25">
      <c r="E133" s="135"/>
      <c r="F133" s="135"/>
      <c r="G133" s="135"/>
      <c r="Q133" s="135"/>
      <c r="R133" s="135"/>
      <c r="S133" s="135"/>
    </row>
    <row r="134" spans="5:19" hidden="1" x14ac:dyDescent="0.25">
      <c r="E134" s="135"/>
      <c r="F134" s="135"/>
      <c r="G134" s="135"/>
      <c r="Q134" s="135"/>
      <c r="R134" s="135"/>
      <c r="S134" s="135"/>
    </row>
    <row r="135" spans="5:19" hidden="1" x14ac:dyDescent="0.25">
      <c r="E135" s="135"/>
      <c r="F135" s="135"/>
      <c r="G135" s="135"/>
      <c r="Q135" s="135"/>
      <c r="R135" s="135"/>
      <c r="S135" s="135"/>
    </row>
    <row r="136" spans="5:19" hidden="1" x14ac:dyDescent="0.25">
      <c r="E136" s="135"/>
      <c r="F136" s="135"/>
      <c r="G136" s="135"/>
      <c r="Q136" s="135"/>
      <c r="R136" s="135"/>
      <c r="S136" s="135"/>
    </row>
    <row r="137" spans="5:19" hidden="1" x14ac:dyDescent="0.25">
      <c r="E137" s="135"/>
      <c r="F137" s="135"/>
      <c r="G137" s="135"/>
      <c r="Q137" s="135"/>
      <c r="R137" s="135"/>
      <c r="S137" s="135"/>
    </row>
    <row r="138" spans="5:19" hidden="1" x14ac:dyDescent="0.25">
      <c r="E138" s="135"/>
      <c r="F138" s="135"/>
      <c r="G138" s="135"/>
      <c r="Q138" s="135"/>
      <c r="R138" s="135"/>
      <c r="S138" s="135"/>
    </row>
    <row r="139" spans="5:19" hidden="1" x14ac:dyDescent="0.25">
      <c r="E139" s="135"/>
      <c r="F139" s="135"/>
      <c r="G139" s="135"/>
      <c r="Q139" s="135"/>
      <c r="R139" s="135"/>
      <c r="S139" s="135"/>
    </row>
    <row r="140" spans="5:19" hidden="1" x14ac:dyDescent="0.25">
      <c r="E140" s="135"/>
      <c r="F140" s="135"/>
      <c r="G140" s="135"/>
      <c r="Q140" s="135"/>
      <c r="R140" s="135"/>
      <c r="S140" s="135"/>
    </row>
    <row r="141" spans="5:19" hidden="1" x14ac:dyDescent="0.25">
      <c r="E141" s="135"/>
      <c r="F141" s="135"/>
      <c r="G141" s="135"/>
      <c r="Q141" s="135"/>
      <c r="R141" s="135"/>
      <c r="S141" s="135"/>
    </row>
    <row r="142" spans="5:19" hidden="1" x14ac:dyDescent="0.25">
      <c r="E142" s="135"/>
      <c r="F142" s="135"/>
      <c r="G142" s="135"/>
      <c r="Q142" s="135"/>
      <c r="R142" s="135"/>
      <c r="S142" s="135"/>
    </row>
    <row r="143" spans="5:19" hidden="1" x14ac:dyDescent="0.25">
      <c r="E143" s="135"/>
      <c r="F143" s="135"/>
      <c r="G143" s="135"/>
      <c r="Q143" s="135"/>
      <c r="R143" s="135"/>
      <c r="S143" s="135"/>
    </row>
    <row r="144" spans="5:19" hidden="1" x14ac:dyDescent="0.25">
      <c r="E144" s="135"/>
      <c r="F144" s="135"/>
      <c r="G144" s="135"/>
      <c r="Q144" s="135"/>
      <c r="R144" s="135"/>
      <c r="S144" s="135"/>
    </row>
    <row r="145" spans="1:43" hidden="1" x14ac:dyDescent="0.25">
      <c r="E145" s="135"/>
      <c r="F145" s="135"/>
      <c r="G145" s="135"/>
      <c r="Q145" s="135"/>
      <c r="R145" s="135"/>
      <c r="S145" s="135"/>
    </row>
    <row r="146" spans="1:43" hidden="1" x14ac:dyDescent="0.25">
      <c r="E146" s="135"/>
      <c r="F146" s="135"/>
      <c r="G146" s="135"/>
      <c r="Q146" s="135"/>
      <c r="R146" s="135"/>
      <c r="S146" s="135"/>
    </row>
    <row r="147" spans="1:43" x14ac:dyDescent="0.25">
      <c r="A147" s="135"/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  <c r="AI147" s="135"/>
      <c r="AJ147" s="135"/>
      <c r="AK147" s="135"/>
      <c r="AL147" s="135"/>
      <c r="AM147" s="135"/>
      <c r="AN147" s="135"/>
      <c r="AO147" s="135"/>
      <c r="AP147" s="135"/>
      <c r="AQ147" s="135"/>
    </row>
    <row r="148" spans="1:43" x14ac:dyDescent="0.25">
      <c r="A148" s="135"/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5"/>
      <c r="AO148" s="135"/>
      <c r="AP148" s="135"/>
      <c r="AQ148" s="135"/>
    </row>
    <row r="149" spans="1:43" x14ac:dyDescent="0.25">
      <c r="A149" s="135"/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  <c r="AI149" s="135"/>
      <c r="AJ149" s="135"/>
      <c r="AK149" s="135"/>
      <c r="AL149" s="135"/>
      <c r="AM149" s="135"/>
      <c r="AN149" s="135"/>
      <c r="AO149" s="135"/>
      <c r="AP149" s="135"/>
      <c r="AQ149" s="135"/>
    </row>
    <row r="150" spans="1:43" ht="15.75" thickBot="1" x14ac:dyDescent="0.3">
      <c r="A150" s="135"/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35"/>
    </row>
    <row r="151" spans="1:43" ht="29.25" thickBot="1" x14ac:dyDescent="0.5">
      <c r="A151" s="135"/>
      <c r="B151" s="135"/>
      <c r="C151" s="135"/>
      <c r="D151" s="185" t="s">
        <v>64</v>
      </c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6"/>
      <c r="Q151" s="186"/>
      <c r="R151" s="186"/>
      <c r="S151" s="186"/>
      <c r="T151" s="186"/>
      <c r="U151" s="186"/>
      <c r="V151" s="187"/>
      <c r="W151" s="135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5"/>
      <c r="AI151" s="135"/>
      <c r="AJ151" s="135"/>
      <c r="AK151" s="135"/>
      <c r="AL151" s="135"/>
      <c r="AM151" s="135"/>
      <c r="AN151" s="135"/>
      <c r="AO151" s="135"/>
      <c r="AP151" s="135"/>
      <c r="AQ151" s="135"/>
    </row>
    <row r="152" spans="1:43" x14ac:dyDescent="0.25">
      <c r="A152" s="135"/>
      <c r="B152" s="135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  <c r="AI152" s="135"/>
      <c r="AJ152" s="135"/>
      <c r="AK152" s="135"/>
      <c r="AL152" s="135"/>
      <c r="AM152" s="135"/>
      <c r="AN152" s="135"/>
      <c r="AO152" s="135"/>
      <c r="AP152" s="135"/>
      <c r="AQ152" s="135"/>
    </row>
    <row r="153" spans="1:43" x14ac:dyDescent="0.25">
      <c r="A153" s="135"/>
      <c r="B153" s="13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35"/>
      <c r="AO153" s="135"/>
      <c r="AP153" s="135"/>
      <c r="AQ153" s="135"/>
    </row>
    <row r="154" spans="1:43" x14ac:dyDescent="0.25">
      <c r="A154" s="135"/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5"/>
      <c r="AM154" s="135"/>
      <c r="AN154" s="135"/>
      <c r="AO154" s="135"/>
      <c r="AP154" s="135"/>
      <c r="AQ154" s="135"/>
    </row>
    <row r="155" spans="1:43" x14ac:dyDescent="0.25">
      <c r="A155" s="135"/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5"/>
      <c r="AM155" s="135"/>
      <c r="AN155" s="135"/>
      <c r="AO155" s="135"/>
      <c r="AP155" s="135"/>
      <c r="AQ155" s="135"/>
    </row>
    <row r="156" spans="1:43" x14ac:dyDescent="0.25">
      <c r="A156" s="135"/>
      <c r="B156" s="135"/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  <c r="AI156" s="135"/>
      <c r="AJ156" s="135"/>
      <c r="AK156" s="135"/>
      <c r="AL156" s="135"/>
      <c r="AM156" s="135"/>
      <c r="AN156" s="135"/>
      <c r="AO156" s="135"/>
      <c r="AP156" s="135"/>
      <c r="AQ156" s="135"/>
    </row>
    <row r="157" spans="1:43" x14ac:dyDescent="0.25">
      <c r="A157" s="135"/>
      <c r="B157" s="135"/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5"/>
      <c r="AO157" s="135"/>
      <c r="AP157" s="135"/>
      <c r="AQ157" s="135"/>
    </row>
    <row r="158" spans="1:43" x14ac:dyDescent="0.25">
      <c r="A158" s="135"/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  <c r="AI158" s="135"/>
      <c r="AJ158" s="135"/>
      <c r="AK158" s="135"/>
      <c r="AL158" s="135"/>
      <c r="AM158" s="135"/>
      <c r="AN158" s="135"/>
      <c r="AO158" s="135"/>
      <c r="AP158" s="135"/>
      <c r="AQ158" s="135"/>
    </row>
    <row r="159" spans="1:43" x14ac:dyDescent="0.25">
      <c r="A159" s="135"/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135"/>
      <c r="AJ159" s="135"/>
      <c r="AK159" s="135"/>
      <c r="AL159" s="135"/>
      <c r="AM159" s="135"/>
      <c r="AN159" s="135"/>
      <c r="AO159" s="135"/>
      <c r="AP159" s="135"/>
      <c r="AQ159" s="135"/>
    </row>
    <row r="160" spans="1:43" x14ac:dyDescent="0.25">
      <c r="A160" s="135"/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  <c r="AI160" s="135"/>
      <c r="AJ160" s="135"/>
      <c r="AK160" s="135"/>
      <c r="AL160" s="135"/>
      <c r="AM160" s="135"/>
      <c r="AN160" s="135"/>
      <c r="AO160" s="135"/>
      <c r="AP160" s="135"/>
      <c r="AQ160" s="135"/>
    </row>
    <row r="161" spans="1:43" x14ac:dyDescent="0.25">
      <c r="A161" s="135"/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  <c r="AJ161" s="135"/>
      <c r="AK161" s="135"/>
      <c r="AL161" s="135"/>
      <c r="AM161" s="135"/>
      <c r="AN161" s="135"/>
      <c r="AO161" s="135"/>
      <c r="AP161" s="135"/>
      <c r="AQ161" s="135"/>
    </row>
    <row r="162" spans="1:43" x14ac:dyDescent="0.25">
      <c r="A162" s="135"/>
      <c r="B162" s="135"/>
      <c r="C162" s="135"/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  <c r="AL162" s="135"/>
      <c r="AM162" s="135"/>
      <c r="AN162" s="135"/>
      <c r="AO162" s="135"/>
      <c r="AP162" s="135"/>
      <c r="AQ162" s="135"/>
    </row>
    <row r="163" spans="1:43" x14ac:dyDescent="0.25">
      <c r="A163" s="135"/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  <c r="AK163" s="135"/>
      <c r="AL163" s="135"/>
      <c r="AM163" s="135"/>
      <c r="AN163" s="135"/>
      <c r="AO163" s="135"/>
      <c r="AP163" s="135"/>
      <c r="AQ163" s="135"/>
    </row>
    <row r="164" spans="1:43" x14ac:dyDescent="0.25">
      <c r="A164" s="135"/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  <c r="AL164" s="135"/>
      <c r="AM164" s="135"/>
      <c r="AN164" s="135"/>
      <c r="AO164" s="135"/>
      <c r="AP164" s="135"/>
      <c r="AQ164" s="135"/>
    </row>
    <row r="165" spans="1:43" x14ac:dyDescent="0.25">
      <c r="A165" s="135"/>
      <c r="B165" s="135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  <c r="AI165" s="135"/>
      <c r="AJ165" s="135"/>
      <c r="AK165" s="135"/>
      <c r="AL165" s="135"/>
      <c r="AM165" s="135"/>
      <c r="AN165" s="135"/>
      <c r="AO165" s="135"/>
      <c r="AP165" s="135"/>
      <c r="AQ165" s="135"/>
    </row>
    <row r="166" spans="1:43" x14ac:dyDescent="0.25">
      <c r="A166" s="135"/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  <c r="AK166" s="135"/>
      <c r="AL166" s="135"/>
      <c r="AM166" s="135"/>
      <c r="AN166" s="135"/>
      <c r="AO166" s="135"/>
      <c r="AP166" s="135"/>
      <c r="AQ166" s="135"/>
    </row>
    <row r="167" spans="1:43" x14ac:dyDescent="0.25">
      <c r="A167" s="135"/>
      <c r="B167" s="135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</row>
    <row r="168" spans="1:43" x14ac:dyDescent="0.25">
      <c r="A168" s="135"/>
      <c r="B168" s="135"/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5"/>
      <c r="AO168" s="135"/>
      <c r="AP168" s="135"/>
      <c r="AQ168" s="135"/>
    </row>
    <row r="169" spans="1:43" x14ac:dyDescent="0.25">
      <c r="A169" s="135"/>
      <c r="B169" s="135"/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5"/>
      <c r="AM169" s="135"/>
      <c r="AN169" s="135"/>
      <c r="AO169" s="135"/>
      <c r="AP169" s="135"/>
      <c r="AQ169" s="135"/>
    </row>
    <row r="170" spans="1:43" x14ac:dyDescent="0.25">
      <c r="A170" s="135"/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  <c r="AL170" s="135"/>
      <c r="AM170" s="135"/>
      <c r="AN170" s="135"/>
      <c r="AO170" s="135"/>
      <c r="AP170" s="135"/>
      <c r="AQ170" s="135"/>
    </row>
    <row r="171" spans="1:43" x14ac:dyDescent="0.25">
      <c r="A171" s="135"/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  <c r="AL171" s="135"/>
      <c r="AM171" s="135"/>
      <c r="AN171" s="135"/>
      <c r="AO171" s="135"/>
      <c r="AP171" s="135"/>
      <c r="AQ171" s="135"/>
    </row>
    <row r="172" spans="1:43" x14ac:dyDescent="0.25">
      <c r="A172" s="135"/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35"/>
      <c r="AL172" s="135"/>
      <c r="AM172" s="135"/>
      <c r="AN172" s="135"/>
      <c r="AO172" s="135"/>
      <c r="AP172" s="135"/>
      <c r="AQ172" s="135"/>
    </row>
    <row r="173" spans="1:43" x14ac:dyDescent="0.25">
      <c r="A173" s="135"/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  <c r="AI173" s="135"/>
      <c r="AJ173" s="135"/>
      <c r="AK173" s="135"/>
      <c r="AL173" s="135"/>
      <c r="AM173" s="135"/>
      <c r="AN173" s="135"/>
      <c r="AO173" s="135"/>
      <c r="AP173" s="135"/>
      <c r="AQ173" s="135"/>
    </row>
    <row r="174" spans="1:43" x14ac:dyDescent="0.25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  <c r="AI174" s="135"/>
      <c r="AJ174" s="135"/>
      <c r="AK174" s="135"/>
      <c r="AL174" s="135"/>
      <c r="AM174" s="135"/>
      <c r="AN174" s="135"/>
      <c r="AO174" s="135"/>
      <c r="AP174" s="135"/>
      <c r="AQ174" s="135"/>
    </row>
    <row r="175" spans="1:43" x14ac:dyDescent="0.25">
      <c r="A175" s="135"/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  <c r="AA175" s="135"/>
      <c r="AB175" s="135"/>
      <c r="AC175" s="135"/>
      <c r="AD175" s="135"/>
      <c r="AE175" s="135"/>
      <c r="AF175" s="135"/>
      <c r="AG175" s="135"/>
      <c r="AH175" s="135"/>
      <c r="AI175" s="135"/>
      <c r="AJ175" s="135"/>
      <c r="AK175" s="135"/>
      <c r="AL175" s="135"/>
      <c r="AM175" s="135"/>
      <c r="AN175" s="135"/>
      <c r="AO175" s="135"/>
      <c r="AP175" s="135"/>
      <c r="AQ175" s="135"/>
    </row>
    <row r="176" spans="1:43" x14ac:dyDescent="0.25">
      <c r="A176" s="135"/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  <c r="AI176" s="135"/>
      <c r="AJ176" s="135"/>
      <c r="AK176" s="135"/>
      <c r="AL176" s="135"/>
      <c r="AM176" s="135"/>
      <c r="AN176" s="135"/>
      <c r="AO176" s="135"/>
      <c r="AP176" s="135"/>
      <c r="AQ176" s="135"/>
    </row>
    <row r="177" spans="1:43" x14ac:dyDescent="0.25">
      <c r="A177" s="135"/>
      <c r="B177" s="135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5"/>
      <c r="AB177" s="135"/>
      <c r="AC177" s="135"/>
      <c r="AD177" s="135"/>
      <c r="AE177" s="135"/>
      <c r="AF177" s="135"/>
      <c r="AG177" s="135"/>
      <c r="AH177" s="135"/>
      <c r="AI177" s="135"/>
      <c r="AJ177" s="135"/>
      <c r="AK177" s="135"/>
      <c r="AL177" s="135"/>
      <c r="AM177" s="135"/>
      <c r="AN177" s="135"/>
      <c r="AO177" s="135"/>
      <c r="AP177" s="135"/>
      <c r="AQ177" s="135"/>
    </row>
    <row r="178" spans="1:43" x14ac:dyDescent="0.25">
      <c r="A178" s="135"/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5"/>
      <c r="AB178" s="135"/>
      <c r="AC178" s="135"/>
      <c r="AD178" s="135"/>
      <c r="AE178" s="135"/>
      <c r="AF178" s="135"/>
      <c r="AG178" s="135"/>
      <c r="AH178" s="135"/>
      <c r="AI178" s="135"/>
      <c r="AJ178" s="135"/>
      <c r="AK178" s="135"/>
      <c r="AL178" s="135"/>
      <c r="AM178" s="135"/>
      <c r="AN178" s="135"/>
      <c r="AO178" s="135"/>
      <c r="AP178" s="135"/>
      <c r="AQ178" s="135"/>
    </row>
    <row r="179" spans="1:43" x14ac:dyDescent="0.25">
      <c r="A179" s="135"/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</row>
    <row r="180" spans="1:43" x14ac:dyDescent="0.25">
      <c r="A180" s="135"/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5"/>
      <c r="AI180" s="135"/>
      <c r="AJ180" s="135"/>
      <c r="AK180" s="135"/>
      <c r="AL180" s="135"/>
      <c r="AM180" s="135"/>
      <c r="AN180" s="135"/>
      <c r="AO180" s="135"/>
      <c r="AP180" s="135"/>
      <c r="AQ180" s="135"/>
    </row>
    <row r="181" spans="1:43" x14ac:dyDescent="0.25">
      <c r="A181" s="135"/>
      <c r="B181" s="135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  <c r="AA181" s="135"/>
      <c r="AB181" s="135"/>
      <c r="AC181" s="135"/>
      <c r="AD181" s="135"/>
      <c r="AE181" s="135"/>
      <c r="AF181" s="135"/>
      <c r="AG181" s="135"/>
      <c r="AH181" s="135"/>
      <c r="AI181" s="135"/>
      <c r="AJ181" s="135"/>
      <c r="AK181" s="135"/>
      <c r="AL181" s="135"/>
      <c r="AM181" s="135"/>
      <c r="AN181" s="135"/>
      <c r="AO181" s="135"/>
      <c r="AP181" s="135"/>
      <c r="AQ181" s="135"/>
    </row>
    <row r="182" spans="1:43" x14ac:dyDescent="0.25">
      <c r="A182" s="135"/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  <c r="AA182" s="135"/>
      <c r="AB182" s="135"/>
      <c r="AC182" s="135"/>
      <c r="AD182" s="135"/>
      <c r="AE182" s="135"/>
      <c r="AF182" s="135"/>
      <c r="AG182" s="135"/>
      <c r="AH182" s="135"/>
      <c r="AI182" s="135"/>
      <c r="AJ182" s="135"/>
      <c r="AK182" s="135"/>
      <c r="AL182" s="135"/>
      <c r="AM182" s="135"/>
      <c r="AN182" s="135"/>
      <c r="AO182" s="135"/>
      <c r="AP182" s="135"/>
      <c r="AQ182" s="135"/>
    </row>
    <row r="183" spans="1:43" x14ac:dyDescent="0.25">
      <c r="A183" s="135"/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5"/>
      <c r="AO183" s="135"/>
      <c r="AP183" s="135"/>
      <c r="AQ183" s="135"/>
    </row>
    <row r="184" spans="1:43" x14ac:dyDescent="0.25">
      <c r="A184" s="135"/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5"/>
      <c r="AO184" s="135"/>
      <c r="AP184" s="135"/>
      <c r="AQ184" s="135"/>
    </row>
    <row r="185" spans="1:43" x14ac:dyDescent="0.25">
      <c r="A185" s="135"/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  <c r="AI185" s="135"/>
      <c r="AJ185" s="135"/>
      <c r="AK185" s="135"/>
      <c r="AL185" s="135"/>
      <c r="AM185" s="135"/>
      <c r="AN185" s="135"/>
      <c r="AO185" s="135"/>
      <c r="AP185" s="135"/>
      <c r="AQ185" s="135"/>
    </row>
    <row r="186" spans="1:43" x14ac:dyDescent="0.25">
      <c r="A186" s="135"/>
      <c r="B186" s="135"/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</row>
    <row r="187" spans="1:43" x14ac:dyDescent="0.25">
      <c r="A187" s="135"/>
      <c r="B187" s="135"/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5"/>
      <c r="AO187" s="135"/>
      <c r="AP187" s="135"/>
      <c r="AQ187" s="135"/>
    </row>
    <row r="188" spans="1:43" x14ac:dyDescent="0.25">
      <c r="A188" s="135"/>
      <c r="B188" s="135"/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5"/>
      <c r="AI188" s="135"/>
      <c r="AJ188" s="135"/>
      <c r="AK188" s="135"/>
      <c r="AL188" s="135"/>
      <c r="AM188" s="135"/>
      <c r="AN188" s="135"/>
      <c r="AO188" s="135"/>
      <c r="AP188" s="135"/>
      <c r="AQ188" s="135"/>
    </row>
    <row r="189" spans="1:43" x14ac:dyDescent="0.25">
      <c r="A189" s="135"/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5"/>
      <c r="AI189" s="135"/>
      <c r="AJ189" s="135"/>
      <c r="AK189" s="135"/>
      <c r="AL189" s="135"/>
      <c r="AM189" s="135"/>
      <c r="AN189" s="135"/>
      <c r="AO189" s="135"/>
      <c r="AP189" s="135"/>
      <c r="AQ189" s="135"/>
    </row>
    <row r="190" spans="1:43" x14ac:dyDescent="0.25">
      <c r="A190" s="135"/>
      <c r="B190" s="135"/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5"/>
      <c r="AI190" s="135"/>
      <c r="AJ190" s="135"/>
      <c r="AK190" s="135"/>
      <c r="AL190" s="135"/>
      <c r="AM190" s="135"/>
      <c r="AN190" s="135"/>
      <c r="AO190" s="135"/>
      <c r="AP190" s="135"/>
      <c r="AQ190" s="135"/>
    </row>
    <row r="191" spans="1:43" x14ac:dyDescent="0.25">
      <c r="A191" s="135"/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5"/>
      <c r="AI191" s="135"/>
      <c r="AJ191" s="135"/>
      <c r="AK191" s="135"/>
      <c r="AL191" s="135"/>
      <c r="AM191" s="135"/>
      <c r="AN191" s="135"/>
      <c r="AO191" s="135"/>
      <c r="AP191" s="135"/>
      <c r="AQ191" s="135"/>
    </row>
    <row r="192" spans="1:43" x14ac:dyDescent="0.25">
      <c r="A192" s="135"/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5"/>
      <c r="AI192" s="135"/>
      <c r="AJ192" s="135"/>
      <c r="AK192" s="135"/>
      <c r="AL192" s="135"/>
      <c r="AM192" s="135"/>
      <c r="AN192" s="135"/>
      <c r="AO192" s="135"/>
      <c r="AP192" s="135"/>
      <c r="AQ192" s="135"/>
    </row>
    <row r="193" spans="1:43" x14ac:dyDescent="0.25">
      <c r="A193" s="135"/>
      <c r="B193" s="135"/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5"/>
      <c r="AI193" s="135"/>
      <c r="AJ193" s="135"/>
      <c r="AK193" s="135"/>
      <c r="AL193" s="135"/>
      <c r="AM193" s="135"/>
      <c r="AN193" s="135"/>
      <c r="AO193" s="135"/>
      <c r="AP193" s="135"/>
      <c r="AQ193" s="135"/>
    </row>
    <row r="194" spans="1:43" x14ac:dyDescent="0.25">
      <c r="A194" s="135"/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5"/>
      <c r="AI194" s="135"/>
      <c r="AJ194" s="135"/>
      <c r="AK194" s="135"/>
      <c r="AL194" s="135"/>
      <c r="AM194" s="135"/>
      <c r="AN194" s="135"/>
      <c r="AO194" s="135"/>
      <c r="AP194" s="135"/>
      <c r="AQ194" s="135"/>
    </row>
    <row r="195" spans="1:43" x14ac:dyDescent="0.25">
      <c r="A195" s="135"/>
      <c r="B195" s="135"/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  <c r="AH195" s="135"/>
      <c r="AI195" s="135"/>
      <c r="AJ195" s="135"/>
      <c r="AK195" s="135"/>
      <c r="AL195" s="135"/>
      <c r="AM195" s="135"/>
      <c r="AN195" s="135"/>
      <c r="AO195" s="135"/>
      <c r="AP195" s="135"/>
      <c r="AQ195" s="135"/>
    </row>
    <row r="196" spans="1:43" x14ac:dyDescent="0.25">
      <c r="A196" s="135"/>
      <c r="B196" s="135"/>
      <c r="C196" s="135"/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5"/>
      <c r="AI196" s="135"/>
      <c r="AJ196" s="135"/>
      <c r="AK196" s="135"/>
      <c r="AL196" s="135"/>
      <c r="AM196" s="135"/>
      <c r="AN196" s="135"/>
      <c r="AO196" s="135"/>
      <c r="AP196" s="135"/>
      <c r="AQ196" s="135"/>
    </row>
    <row r="197" spans="1:43" x14ac:dyDescent="0.25">
      <c r="A197" s="135"/>
      <c r="B197" s="135"/>
      <c r="C197" s="135"/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5"/>
      <c r="AI197" s="135"/>
      <c r="AJ197" s="135"/>
      <c r="AK197" s="135"/>
      <c r="AL197" s="135"/>
      <c r="AM197" s="135"/>
      <c r="AN197" s="135"/>
      <c r="AO197" s="135"/>
      <c r="AP197" s="135"/>
      <c r="AQ197" s="135"/>
    </row>
    <row r="198" spans="1:43" x14ac:dyDescent="0.25">
      <c r="A198" s="135"/>
      <c r="B198" s="135"/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5"/>
      <c r="AI198" s="135"/>
      <c r="AJ198" s="135"/>
      <c r="AK198" s="135"/>
      <c r="AL198" s="135"/>
      <c r="AM198" s="135"/>
      <c r="AN198" s="135"/>
      <c r="AO198" s="135"/>
      <c r="AP198" s="135"/>
      <c r="AQ198" s="135"/>
    </row>
    <row r="199" spans="1:43" x14ac:dyDescent="0.25">
      <c r="A199" s="135"/>
      <c r="B199" s="135"/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  <c r="AI199" s="135"/>
      <c r="AJ199" s="135"/>
      <c r="AK199" s="135"/>
      <c r="AL199" s="135"/>
      <c r="AM199" s="135"/>
      <c r="AN199" s="135"/>
      <c r="AO199" s="135"/>
      <c r="AP199" s="135"/>
      <c r="AQ199" s="135"/>
    </row>
    <row r="200" spans="1:43" x14ac:dyDescent="0.25">
      <c r="A200" s="135"/>
      <c r="B200" s="135"/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  <c r="AM200" s="135"/>
      <c r="AN200" s="135"/>
      <c r="AO200" s="135"/>
      <c r="AP200" s="135"/>
      <c r="AQ200" s="135"/>
    </row>
    <row r="201" spans="1:43" x14ac:dyDescent="0.25">
      <c r="A201" s="135"/>
      <c r="B201" s="135"/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  <c r="AA201" s="135"/>
      <c r="AB201" s="135"/>
      <c r="AC201" s="135"/>
      <c r="AD201" s="135"/>
      <c r="AE201" s="135"/>
      <c r="AF201" s="135"/>
      <c r="AG201" s="135"/>
      <c r="AH201" s="135"/>
      <c r="AI201" s="135"/>
      <c r="AJ201" s="135"/>
      <c r="AK201" s="135"/>
      <c r="AL201" s="135"/>
      <c r="AM201" s="135"/>
      <c r="AN201" s="135"/>
      <c r="AO201" s="135"/>
      <c r="AP201" s="135"/>
      <c r="AQ201" s="135"/>
    </row>
    <row r="202" spans="1:43" x14ac:dyDescent="0.25">
      <c r="A202" s="135"/>
      <c r="B202" s="135"/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  <c r="AI202" s="135"/>
      <c r="AJ202" s="135"/>
      <c r="AK202" s="135"/>
      <c r="AL202" s="135"/>
      <c r="AM202" s="135"/>
      <c r="AN202" s="135"/>
      <c r="AO202" s="135"/>
      <c r="AP202" s="135"/>
      <c r="AQ202" s="135"/>
    </row>
    <row r="203" spans="1:43" x14ac:dyDescent="0.25">
      <c r="A203" s="135"/>
      <c r="B203" s="135"/>
      <c r="C203" s="135"/>
      <c r="D203" s="135"/>
      <c r="E203" s="135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5"/>
      <c r="AI203" s="135"/>
      <c r="AJ203" s="135"/>
      <c r="AK203" s="135"/>
      <c r="AL203" s="135"/>
      <c r="AM203" s="135"/>
      <c r="AN203" s="135"/>
      <c r="AO203" s="135"/>
      <c r="AP203" s="135"/>
      <c r="AQ203" s="135"/>
    </row>
    <row r="204" spans="1:43" x14ac:dyDescent="0.25">
      <c r="A204" s="135"/>
      <c r="B204" s="135"/>
      <c r="C204" s="135"/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  <c r="AH204" s="135"/>
      <c r="AI204" s="135"/>
      <c r="AJ204" s="135"/>
      <c r="AK204" s="135"/>
      <c r="AL204" s="135"/>
      <c r="AM204" s="135"/>
      <c r="AN204" s="135"/>
      <c r="AO204" s="135"/>
      <c r="AP204" s="135"/>
      <c r="AQ204" s="135"/>
    </row>
    <row r="205" spans="1:43" x14ac:dyDescent="0.25">
      <c r="A205" s="135"/>
      <c r="B205" s="135"/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  <c r="AH205" s="135"/>
      <c r="AI205" s="135"/>
      <c r="AJ205" s="135"/>
      <c r="AK205" s="135"/>
      <c r="AL205" s="135"/>
      <c r="AM205" s="135"/>
      <c r="AN205" s="135"/>
      <c r="AO205" s="135"/>
      <c r="AP205" s="135"/>
      <c r="AQ205" s="135"/>
    </row>
    <row r="206" spans="1:43" x14ac:dyDescent="0.25">
      <c r="A206" s="135"/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5"/>
      <c r="AI206" s="135"/>
      <c r="AJ206" s="135"/>
      <c r="AK206" s="135"/>
      <c r="AL206" s="135"/>
      <c r="AM206" s="135"/>
      <c r="AN206" s="135"/>
      <c r="AO206" s="135"/>
      <c r="AP206" s="135"/>
      <c r="AQ206" s="135"/>
    </row>
    <row r="207" spans="1:43" x14ac:dyDescent="0.25">
      <c r="A207" s="135"/>
      <c r="B207" s="135"/>
      <c r="C207" s="135"/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5"/>
      <c r="AI207" s="135"/>
      <c r="AJ207" s="135"/>
      <c r="AK207" s="135"/>
      <c r="AL207" s="135"/>
      <c r="AM207" s="135"/>
      <c r="AN207" s="135"/>
      <c r="AO207" s="135"/>
      <c r="AP207" s="135"/>
      <c r="AQ207" s="135"/>
    </row>
    <row r="208" spans="1:43" x14ac:dyDescent="0.25">
      <c r="A208" s="135"/>
      <c r="B208" s="135"/>
      <c r="C208" s="135"/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5"/>
      <c r="AI208" s="135"/>
      <c r="AJ208" s="135"/>
      <c r="AK208" s="135"/>
      <c r="AL208" s="135"/>
      <c r="AM208" s="135"/>
      <c r="AN208" s="135"/>
      <c r="AO208" s="135"/>
      <c r="AP208" s="135"/>
      <c r="AQ208" s="135"/>
    </row>
    <row r="209" spans="1:43" x14ac:dyDescent="0.25">
      <c r="A209" s="135"/>
      <c r="B209" s="135"/>
      <c r="C209" s="135"/>
      <c r="D209" s="135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  <c r="AI209" s="135"/>
      <c r="AJ209" s="135"/>
      <c r="AK209" s="135"/>
      <c r="AL209" s="135"/>
      <c r="AM209" s="135"/>
      <c r="AN209" s="135"/>
      <c r="AO209" s="135"/>
      <c r="AP209" s="135"/>
      <c r="AQ209" s="135"/>
    </row>
    <row r="210" spans="1:43" x14ac:dyDescent="0.25">
      <c r="A210" s="135"/>
      <c r="B210" s="135"/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  <c r="AI210" s="135"/>
      <c r="AJ210" s="135"/>
      <c r="AK210" s="135"/>
      <c r="AL210" s="135"/>
      <c r="AM210" s="135"/>
      <c r="AN210" s="135"/>
      <c r="AO210" s="135"/>
      <c r="AP210" s="135"/>
      <c r="AQ210" s="135"/>
    </row>
    <row r="211" spans="1:43" x14ac:dyDescent="0.25">
      <c r="A211" s="135"/>
      <c r="B211" s="135"/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35"/>
      <c r="AC211" s="135"/>
      <c r="AD211" s="135"/>
      <c r="AE211" s="135"/>
      <c r="AF211" s="135"/>
      <c r="AG211" s="135"/>
      <c r="AH211" s="135"/>
      <c r="AI211" s="135"/>
      <c r="AJ211" s="135"/>
      <c r="AK211" s="135"/>
      <c r="AL211" s="135"/>
      <c r="AM211" s="135"/>
      <c r="AN211" s="135"/>
      <c r="AO211" s="135"/>
      <c r="AP211" s="135"/>
      <c r="AQ211" s="135"/>
    </row>
    <row r="212" spans="1:43" x14ac:dyDescent="0.25">
      <c r="A212" s="135"/>
      <c r="B212" s="135"/>
      <c r="C212" s="135"/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  <c r="AH212" s="135"/>
      <c r="AI212" s="135"/>
      <c r="AJ212" s="135"/>
      <c r="AK212" s="135"/>
      <c r="AL212" s="135"/>
      <c r="AM212" s="135"/>
      <c r="AN212" s="135"/>
      <c r="AO212" s="135"/>
      <c r="AP212" s="135"/>
      <c r="AQ212" s="135"/>
    </row>
    <row r="213" spans="1:43" x14ac:dyDescent="0.25">
      <c r="A213" s="135"/>
      <c r="B213" s="135"/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135"/>
      <c r="AC213" s="135"/>
      <c r="AD213" s="135"/>
      <c r="AE213" s="135"/>
      <c r="AF213" s="135"/>
      <c r="AG213" s="135"/>
      <c r="AH213" s="135"/>
      <c r="AI213" s="135"/>
      <c r="AJ213" s="135"/>
      <c r="AK213" s="135"/>
      <c r="AL213" s="135"/>
      <c r="AM213" s="135"/>
      <c r="AN213" s="135"/>
      <c r="AO213" s="135"/>
      <c r="AP213" s="135"/>
      <c r="AQ213" s="135"/>
    </row>
    <row r="214" spans="1:43" x14ac:dyDescent="0.25">
      <c r="A214" s="135"/>
      <c r="B214" s="135"/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35"/>
      <c r="AH214" s="135"/>
      <c r="AI214" s="135"/>
      <c r="AJ214" s="135"/>
      <c r="AK214" s="135"/>
      <c r="AL214" s="135"/>
      <c r="AM214" s="135"/>
      <c r="AN214" s="135"/>
      <c r="AO214" s="135"/>
      <c r="AP214" s="135"/>
      <c r="AQ214" s="135"/>
    </row>
    <row r="215" spans="1:43" x14ac:dyDescent="0.25">
      <c r="A215" s="135"/>
      <c r="B215" s="135"/>
      <c r="C215" s="135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  <c r="AB215" s="135"/>
      <c r="AC215" s="135"/>
      <c r="AD215" s="135"/>
      <c r="AE215" s="135"/>
      <c r="AF215" s="135"/>
      <c r="AG215" s="135"/>
      <c r="AH215" s="135"/>
      <c r="AI215" s="135"/>
      <c r="AJ215" s="135"/>
      <c r="AK215" s="135"/>
      <c r="AL215" s="135"/>
      <c r="AM215" s="135"/>
      <c r="AN215" s="135"/>
      <c r="AO215" s="135"/>
      <c r="AP215" s="135"/>
      <c r="AQ215" s="135"/>
    </row>
    <row r="216" spans="1:43" x14ac:dyDescent="0.25">
      <c r="A216" s="135"/>
      <c r="B216" s="135"/>
      <c r="C216" s="135"/>
      <c r="D216" s="135"/>
      <c r="E216" s="135"/>
      <c r="F216" s="135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  <c r="AA216" s="135"/>
      <c r="AB216" s="135"/>
      <c r="AC216" s="135"/>
      <c r="AD216" s="135"/>
      <c r="AE216" s="135"/>
      <c r="AF216" s="135"/>
      <c r="AG216" s="135"/>
      <c r="AH216" s="135"/>
      <c r="AI216" s="135"/>
      <c r="AJ216" s="135"/>
      <c r="AK216" s="135"/>
      <c r="AL216" s="135"/>
      <c r="AM216" s="135"/>
      <c r="AN216" s="135"/>
      <c r="AO216" s="135"/>
      <c r="AP216" s="135"/>
      <c r="AQ216" s="135"/>
    </row>
    <row r="217" spans="1:43" x14ac:dyDescent="0.25">
      <c r="A217" s="135"/>
      <c r="B217" s="135"/>
      <c r="C217" s="135"/>
      <c r="D217" s="135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  <c r="AC217" s="135"/>
      <c r="AD217" s="135"/>
      <c r="AE217" s="135"/>
      <c r="AF217" s="135"/>
      <c r="AG217" s="135"/>
      <c r="AH217" s="135"/>
      <c r="AI217" s="135"/>
      <c r="AJ217" s="135"/>
      <c r="AK217" s="135"/>
      <c r="AL217" s="135"/>
      <c r="AM217" s="135"/>
      <c r="AN217" s="135"/>
      <c r="AO217" s="135"/>
      <c r="AP217" s="135"/>
      <c r="AQ217" s="135"/>
    </row>
    <row r="218" spans="1:43" x14ac:dyDescent="0.25">
      <c r="A218" s="135"/>
      <c r="B218" s="135"/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  <c r="AK218" s="135"/>
      <c r="AL218" s="135"/>
      <c r="AM218" s="135"/>
      <c r="AN218" s="135"/>
      <c r="AO218" s="135"/>
      <c r="AP218" s="135"/>
      <c r="AQ218" s="135"/>
    </row>
    <row r="219" spans="1:43" x14ac:dyDescent="0.25">
      <c r="A219" s="135"/>
      <c r="B219" s="135"/>
      <c r="C219" s="135"/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  <c r="AK219" s="135"/>
      <c r="AL219" s="135"/>
      <c r="AM219" s="135"/>
      <c r="AN219" s="135"/>
      <c r="AO219" s="135"/>
      <c r="AP219" s="135"/>
      <c r="AQ219" s="135"/>
    </row>
    <row r="220" spans="1:43" x14ac:dyDescent="0.25">
      <c r="A220" s="135"/>
      <c r="B220" s="135"/>
      <c r="C220" s="135"/>
      <c r="D220" s="135"/>
      <c r="E220" s="135"/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  <c r="AK220" s="135"/>
      <c r="AL220" s="135"/>
      <c r="AM220" s="135"/>
      <c r="AN220" s="135"/>
      <c r="AO220" s="135"/>
      <c r="AP220" s="135"/>
      <c r="AQ220" s="135"/>
    </row>
    <row r="221" spans="1:43" x14ac:dyDescent="0.25">
      <c r="A221" s="135"/>
      <c r="B221" s="135"/>
      <c r="C221" s="135"/>
      <c r="D221" s="135"/>
      <c r="E221" s="135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  <c r="AK221" s="135"/>
      <c r="AL221" s="135"/>
      <c r="AM221" s="135"/>
      <c r="AN221" s="135"/>
      <c r="AO221" s="135"/>
      <c r="AP221" s="135"/>
      <c r="AQ221" s="135"/>
    </row>
    <row r="222" spans="1:43" x14ac:dyDescent="0.25">
      <c r="A222" s="135"/>
      <c r="B222" s="135"/>
      <c r="C222" s="135"/>
      <c r="D222" s="135"/>
      <c r="E222" s="135"/>
      <c r="F222" s="135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/>
      <c r="AE222" s="135"/>
      <c r="AF222" s="135"/>
      <c r="AG222" s="135"/>
      <c r="AH222" s="135"/>
      <c r="AI222" s="135"/>
      <c r="AJ222" s="135"/>
      <c r="AK222" s="135"/>
      <c r="AL222" s="135"/>
      <c r="AM222" s="135"/>
      <c r="AN222" s="135"/>
      <c r="AO222" s="135"/>
      <c r="AP222" s="135"/>
      <c r="AQ222" s="135"/>
    </row>
    <row r="223" spans="1:43" x14ac:dyDescent="0.25">
      <c r="A223" s="135"/>
      <c r="B223" s="135"/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5"/>
      <c r="AI223" s="135"/>
      <c r="AJ223" s="135"/>
      <c r="AK223" s="135"/>
      <c r="AL223" s="135"/>
      <c r="AM223" s="135"/>
      <c r="AN223" s="135"/>
      <c r="AO223" s="135"/>
      <c r="AP223" s="135"/>
      <c r="AQ223" s="135"/>
    </row>
    <row r="224" spans="1:43" x14ac:dyDescent="0.25">
      <c r="A224" s="135"/>
      <c r="B224" s="135"/>
      <c r="C224" s="135"/>
      <c r="D224" s="135"/>
      <c r="E224" s="135"/>
      <c r="F224" s="135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5"/>
      <c r="AM224" s="135"/>
      <c r="AN224" s="135"/>
      <c r="AO224" s="135"/>
      <c r="AP224" s="135"/>
      <c r="AQ224" s="135"/>
    </row>
    <row r="225" spans="1:43" x14ac:dyDescent="0.25">
      <c r="A225" s="135"/>
      <c r="B225" s="135"/>
      <c r="C225" s="135"/>
      <c r="D225" s="135"/>
      <c r="E225" s="135"/>
      <c r="F225" s="135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5"/>
      <c r="AI225" s="135"/>
      <c r="AJ225" s="135"/>
      <c r="AK225" s="135"/>
      <c r="AL225" s="135"/>
      <c r="AM225" s="135"/>
      <c r="AN225" s="135"/>
      <c r="AO225" s="135"/>
      <c r="AP225" s="135"/>
      <c r="AQ225" s="135"/>
    </row>
    <row r="226" spans="1:43" x14ac:dyDescent="0.25">
      <c r="A226" s="135"/>
      <c r="B226" s="135"/>
      <c r="C226" s="135"/>
      <c r="D226" s="135"/>
      <c r="E226" s="135"/>
      <c r="F226" s="135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5"/>
      <c r="AI226" s="135"/>
      <c r="AJ226" s="135"/>
      <c r="AK226" s="135"/>
      <c r="AL226" s="135"/>
      <c r="AM226" s="135"/>
      <c r="AN226" s="135"/>
      <c r="AO226" s="135"/>
      <c r="AP226" s="135"/>
      <c r="AQ226" s="135"/>
    </row>
    <row r="227" spans="1:43" x14ac:dyDescent="0.25">
      <c r="A227" s="135"/>
      <c r="B227" s="135"/>
      <c r="C227" s="135"/>
      <c r="D227" s="135"/>
      <c r="E227" s="135"/>
      <c r="F227" s="135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5"/>
      <c r="AI227" s="135"/>
      <c r="AJ227" s="135"/>
      <c r="AK227" s="135"/>
      <c r="AL227" s="135"/>
      <c r="AM227" s="135"/>
      <c r="AN227" s="135"/>
      <c r="AO227" s="135"/>
      <c r="AP227" s="135"/>
      <c r="AQ227" s="135"/>
    </row>
    <row r="228" spans="1:43" x14ac:dyDescent="0.25">
      <c r="A228" s="135"/>
      <c r="B228" s="135"/>
      <c r="C228" s="135"/>
      <c r="D228" s="135"/>
      <c r="E228" s="135"/>
      <c r="F228" s="135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  <c r="AA228" s="135"/>
      <c r="AB228" s="135"/>
      <c r="AC228" s="135"/>
      <c r="AD228" s="135"/>
      <c r="AE228" s="135"/>
      <c r="AF228" s="135"/>
      <c r="AG228" s="135"/>
      <c r="AH228" s="135"/>
      <c r="AI228" s="135"/>
      <c r="AJ228" s="135"/>
      <c r="AK228" s="135"/>
      <c r="AL228" s="135"/>
      <c r="AM228" s="135"/>
      <c r="AN228" s="135"/>
      <c r="AO228" s="135"/>
      <c r="AP228" s="135"/>
      <c r="AQ228" s="135"/>
    </row>
    <row r="229" spans="1:43" x14ac:dyDescent="0.25">
      <c r="A229" s="135"/>
      <c r="B229" s="135"/>
      <c r="C229" s="135"/>
      <c r="D229" s="135"/>
      <c r="E229" s="135"/>
      <c r="F229" s="135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  <c r="AA229" s="135"/>
      <c r="AB229" s="135"/>
      <c r="AC229" s="135"/>
      <c r="AD229" s="135"/>
      <c r="AE229" s="135"/>
      <c r="AF229" s="135"/>
      <c r="AG229" s="135"/>
      <c r="AH229" s="135"/>
      <c r="AI229" s="135"/>
      <c r="AJ229" s="135"/>
      <c r="AK229" s="135"/>
      <c r="AL229" s="135"/>
      <c r="AM229" s="135"/>
      <c r="AN229" s="135"/>
      <c r="AO229" s="135"/>
      <c r="AP229" s="135"/>
      <c r="AQ229" s="135"/>
    </row>
    <row r="230" spans="1:43" x14ac:dyDescent="0.25">
      <c r="A230" s="135"/>
      <c r="B230" s="135"/>
      <c r="C230" s="135"/>
      <c r="D230" s="135"/>
      <c r="E230" s="135"/>
      <c r="F230" s="135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  <c r="AE230" s="135"/>
      <c r="AF230" s="135"/>
      <c r="AG230" s="135"/>
      <c r="AH230" s="135"/>
      <c r="AI230" s="135"/>
      <c r="AJ230" s="135"/>
      <c r="AK230" s="135"/>
      <c r="AL230" s="135"/>
      <c r="AM230" s="135"/>
      <c r="AN230" s="135"/>
      <c r="AO230" s="135"/>
      <c r="AP230" s="135"/>
      <c r="AQ230" s="135"/>
    </row>
    <row r="231" spans="1:43" x14ac:dyDescent="0.25">
      <c r="A231" s="135"/>
      <c r="B231" s="135"/>
      <c r="C231" s="135"/>
      <c r="D231" s="135"/>
      <c r="E231" s="135"/>
      <c r="F231" s="135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  <c r="AA231" s="135"/>
      <c r="AB231" s="135"/>
      <c r="AC231" s="135"/>
      <c r="AD231" s="135"/>
      <c r="AE231" s="135"/>
      <c r="AF231" s="135"/>
      <c r="AG231" s="135"/>
      <c r="AH231" s="135"/>
      <c r="AI231" s="135"/>
      <c r="AJ231" s="135"/>
      <c r="AK231" s="135"/>
      <c r="AL231" s="135"/>
      <c r="AM231" s="135"/>
      <c r="AN231" s="135"/>
      <c r="AO231" s="135"/>
      <c r="AP231" s="135"/>
      <c r="AQ231" s="135"/>
    </row>
    <row r="232" spans="1:43" x14ac:dyDescent="0.25">
      <c r="A232" s="135"/>
      <c r="B232" s="135"/>
      <c r="C232" s="135"/>
      <c r="D232" s="135"/>
      <c r="E232" s="135"/>
      <c r="F232" s="135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  <c r="AA232" s="135"/>
      <c r="AB232" s="135"/>
      <c r="AC232" s="135"/>
      <c r="AD232" s="135"/>
      <c r="AE232" s="135"/>
      <c r="AF232" s="135"/>
      <c r="AG232" s="135"/>
      <c r="AH232" s="135"/>
      <c r="AI232" s="135"/>
      <c r="AJ232" s="135"/>
      <c r="AK232" s="135"/>
      <c r="AL232" s="135"/>
      <c r="AM232" s="135"/>
      <c r="AN232" s="135"/>
      <c r="AO232" s="135"/>
      <c r="AP232" s="135"/>
      <c r="AQ232" s="135"/>
    </row>
    <row r="233" spans="1:43" x14ac:dyDescent="0.25">
      <c r="A233" s="135"/>
      <c r="B233" s="135"/>
      <c r="C233" s="135"/>
      <c r="D233" s="135"/>
      <c r="E233" s="135"/>
      <c r="F233" s="135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  <c r="AA233" s="135"/>
      <c r="AB233" s="135"/>
      <c r="AC233" s="135"/>
      <c r="AD233" s="135"/>
      <c r="AE233" s="135"/>
      <c r="AF233" s="135"/>
      <c r="AG233" s="135"/>
      <c r="AH233" s="135"/>
      <c r="AI233" s="135"/>
      <c r="AJ233" s="135"/>
      <c r="AK233" s="135"/>
      <c r="AL233" s="135"/>
      <c r="AM233" s="135"/>
      <c r="AN233" s="135"/>
      <c r="AO233" s="135"/>
      <c r="AP233" s="135"/>
      <c r="AQ233" s="135"/>
    </row>
    <row r="234" spans="1:43" x14ac:dyDescent="0.25">
      <c r="A234" s="135"/>
      <c r="B234" s="135"/>
      <c r="C234" s="135"/>
      <c r="D234" s="135"/>
      <c r="E234" s="135"/>
      <c r="F234" s="135"/>
      <c r="G234" s="135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  <c r="AA234" s="135"/>
      <c r="AB234" s="135"/>
      <c r="AC234" s="135"/>
      <c r="AD234" s="135"/>
      <c r="AE234" s="135"/>
      <c r="AF234" s="135"/>
      <c r="AG234" s="135"/>
      <c r="AH234" s="135"/>
      <c r="AI234" s="135"/>
      <c r="AJ234" s="135"/>
      <c r="AK234" s="135"/>
      <c r="AL234" s="135"/>
      <c r="AM234" s="135"/>
      <c r="AN234" s="135"/>
      <c r="AO234" s="135"/>
      <c r="AP234" s="135"/>
      <c r="AQ234" s="135"/>
    </row>
    <row r="235" spans="1:43" x14ac:dyDescent="0.25">
      <c r="A235" s="135"/>
      <c r="B235" s="135"/>
      <c r="C235" s="135"/>
      <c r="D235" s="135"/>
      <c r="E235" s="135"/>
      <c r="F235" s="135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  <c r="AA235" s="135"/>
      <c r="AB235" s="135"/>
      <c r="AC235" s="135"/>
      <c r="AD235" s="135"/>
      <c r="AE235" s="135"/>
      <c r="AF235" s="135"/>
      <c r="AG235" s="135"/>
      <c r="AH235" s="135"/>
      <c r="AI235" s="135"/>
      <c r="AJ235" s="135"/>
      <c r="AK235" s="135"/>
      <c r="AL235" s="135"/>
      <c r="AM235" s="135"/>
      <c r="AN235" s="135"/>
      <c r="AO235" s="135"/>
      <c r="AP235" s="135"/>
      <c r="AQ235" s="135"/>
    </row>
    <row r="236" spans="1:43" x14ac:dyDescent="0.25">
      <c r="A236" s="135"/>
      <c r="B236" s="135"/>
      <c r="C236" s="135"/>
      <c r="D236" s="135"/>
      <c r="E236" s="135"/>
      <c r="F236" s="135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  <c r="AB236" s="135"/>
      <c r="AC236" s="135"/>
      <c r="AD236" s="135"/>
      <c r="AE236" s="135"/>
      <c r="AF236" s="135"/>
      <c r="AG236" s="135"/>
      <c r="AH236" s="135"/>
      <c r="AI236" s="135"/>
      <c r="AJ236" s="135"/>
      <c r="AK236" s="135"/>
      <c r="AL236" s="135"/>
      <c r="AM236" s="135"/>
      <c r="AN236" s="135"/>
      <c r="AO236" s="135"/>
      <c r="AP236" s="135"/>
      <c r="AQ236" s="135"/>
    </row>
    <row r="237" spans="1:43" x14ac:dyDescent="0.25">
      <c r="A237" s="135"/>
      <c r="B237" s="135"/>
      <c r="C237" s="135"/>
      <c r="D237" s="135"/>
      <c r="E237" s="135"/>
      <c r="F237" s="135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  <c r="AB237" s="135"/>
      <c r="AC237" s="135"/>
      <c r="AD237" s="135"/>
      <c r="AE237" s="135"/>
      <c r="AF237" s="135"/>
      <c r="AG237" s="135"/>
      <c r="AH237" s="135"/>
      <c r="AI237" s="135"/>
      <c r="AJ237" s="135"/>
      <c r="AK237" s="135"/>
      <c r="AL237" s="135"/>
      <c r="AM237" s="135"/>
      <c r="AN237" s="135"/>
      <c r="AO237" s="135"/>
      <c r="AP237" s="135"/>
      <c r="AQ237" s="135"/>
    </row>
    <row r="238" spans="1:43" x14ac:dyDescent="0.25">
      <c r="A238" s="135"/>
      <c r="B238" s="135"/>
      <c r="C238" s="135"/>
      <c r="D238" s="135"/>
      <c r="E238" s="135"/>
      <c r="F238" s="135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  <c r="AA238" s="135"/>
      <c r="AB238" s="135"/>
      <c r="AC238" s="135"/>
      <c r="AD238" s="135"/>
      <c r="AE238" s="135"/>
      <c r="AF238" s="135"/>
      <c r="AG238" s="135"/>
      <c r="AH238" s="135"/>
      <c r="AI238" s="135"/>
      <c r="AJ238" s="135"/>
      <c r="AK238" s="135"/>
      <c r="AL238" s="135"/>
      <c r="AM238" s="135"/>
      <c r="AN238" s="135"/>
      <c r="AO238" s="135"/>
      <c r="AP238" s="135"/>
      <c r="AQ238" s="135"/>
    </row>
    <row r="239" spans="1:43" x14ac:dyDescent="0.25">
      <c r="A239" s="135"/>
      <c r="B239" s="135"/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  <c r="AA239" s="135"/>
      <c r="AB239" s="135"/>
      <c r="AC239" s="135"/>
      <c r="AD239" s="135"/>
      <c r="AE239" s="135"/>
      <c r="AF239" s="135"/>
      <c r="AG239" s="135"/>
      <c r="AH239" s="135"/>
      <c r="AI239" s="135"/>
      <c r="AJ239" s="135"/>
      <c r="AK239" s="135"/>
      <c r="AL239" s="135"/>
      <c r="AM239" s="135"/>
      <c r="AN239" s="135"/>
      <c r="AO239" s="135"/>
      <c r="AP239" s="135"/>
      <c r="AQ239" s="135"/>
    </row>
    <row r="240" spans="1:43" x14ac:dyDescent="0.25">
      <c r="A240" s="135"/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  <c r="AA240" s="135"/>
      <c r="AB240" s="135"/>
      <c r="AC240" s="135"/>
      <c r="AD240" s="135"/>
      <c r="AE240" s="135"/>
      <c r="AF240" s="135"/>
      <c r="AG240" s="135"/>
      <c r="AH240" s="135"/>
      <c r="AI240" s="135"/>
      <c r="AJ240" s="135"/>
      <c r="AK240" s="135"/>
      <c r="AL240" s="135"/>
      <c r="AM240" s="135"/>
      <c r="AN240" s="135"/>
      <c r="AO240" s="135"/>
      <c r="AP240" s="135"/>
      <c r="AQ240" s="135"/>
    </row>
    <row r="241" spans="1:43" x14ac:dyDescent="0.25">
      <c r="A241" s="135"/>
      <c r="B241" s="135"/>
      <c r="C241" s="135"/>
      <c r="D241" s="135"/>
      <c r="E241" s="135"/>
      <c r="F241" s="135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  <c r="AA241" s="135"/>
      <c r="AB241" s="135"/>
      <c r="AC241" s="135"/>
      <c r="AD241" s="135"/>
      <c r="AE241" s="135"/>
      <c r="AF241" s="135"/>
      <c r="AG241" s="135"/>
      <c r="AH241" s="135"/>
      <c r="AI241" s="135"/>
      <c r="AJ241" s="135"/>
      <c r="AK241" s="135"/>
      <c r="AL241" s="135"/>
      <c r="AM241" s="135"/>
      <c r="AN241" s="135"/>
      <c r="AO241" s="135"/>
      <c r="AP241" s="135"/>
      <c r="AQ241" s="135"/>
    </row>
    <row r="242" spans="1:43" x14ac:dyDescent="0.25">
      <c r="A242" s="135"/>
      <c r="B242" s="135"/>
      <c r="C242" s="135"/>
      <c r="D242" s="135"/>
      <c r="E242" s="135"/>
      <c r="F242" s="135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  <c r="AA242" s="135"/>
      <c r="AB242" s="135"/>
      <c r="AC242" s="135"/>
      <c r="AD242" s="135"/>
      <c r="AE242" s="135"/>
      <c r="AF242" s="135"/>
      <c r="AG242" s="135"/>
      <c r="AH242" s="135"/>
      <c r="AI242" s="135"/>
      <c r="AJ242" s="135"/>
      <c r="AK242" s="135"/>
      <c r="AL242" s="135"/>
      <c r="AM242" s="135"/>
      <c r="AN242" s="135"/>
      <c r="AO242" s="135"/>
      <c r="AP242" s="135"/>
      <c r="AQ242" s="135"/>
    </row>
    <row r="243" spans="1:43" x14ac:dyDescent="0.25">
      <c r="A243" s="135"/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  <c r="AA243" s="135"/>
      <c r="AB243" s="135"/>
      <c r="AC243" s="135"/>
      <c r="AD243" s="135"/>
      <c r="AE243" s="135"/>
      <c r="AF243" s="135"/>
      <c r="AG243" s="135"/>
      <c r="AH243" s="135"/>
      <c r="AI243" s="135"/>
      <c r="AJ243" s="135"/>
      <c r="AK243" s="135"/>
      <c r="AL243" s="135"/>
      <c r="AM243" s="135"/>
      <c r="AN243" s="135"/>
      <c r="AO243" s="135"/>
      <c r="AP243" s="135"/>
      <c r="AQ243" s="135"/>
    </row>
    <row r="244" spans="1:43" x14ac:dyDescent="0.25">
      <c r="A244" s="135"/>
      <c r="B244" s="135"/>
      <c r="C244" s="135"/>
      <c r="D244" s="135"/>
      <c r="E244" s="135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  <c r="AB244" s="135"/>
      <c r="AC244" s="135"/>
      <c r="AD244" s="135"/>
      <c r="AE244" s="135"/>
      <c r="AF244" s="135"/>
      <c r="AG244" s="135"/>
      <c r="AH244" s="135"/>
      <c r="AI244" s="135"/>
      <c r="AJ244" s="135"/>
      <c r="AK244" s="135"/>
      <c r="AL244" s="135"/>
      <c r="AM244" s="135"/>
      <c r="AN244" s="135"/>
      <c r="AO244" s="135"/>
      <c r="AP244" s="135"/>
      <c r="AQ244" s="135"/>
    </row>
    <row r="245" spans="1:43" x14ac:dyDescent="0.25">
      <c r="A245" s="135"/>
      <c r="B245" s="135"/>
      <c r="C245" s="135"/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  <c r="AA245" s="135"/>
      <c r="AB245" s="135"/>
      <c r="AC245" s="135"/>
      <c r="AD245" s="135"/>
      <c r="AE245" s="135"/>
      <c r="AF245" s="135"/>
      <c r="AG245" s="135"/>
      <c r="AH245" s="135"/>
      <c r="AI245" s="135"/>
      <c r="AJ245" s="135"/>
      <c r="AK245" s="135"/>
      <c r="AL245" s="135"/>
      <c r="AM245" s="135"/>
      <c r="AN245" s="135"/>
      <c r="AO245" s="135"/>
      <c r="AP245" s="135"/>
      <c r="AQ245" s="135"/>
    </row>
    <row r="246" spans="1:43" x14ac:dyDescent="0.25">
      <c r="A246" s="135"/>
      <c r="B246" s="135"/>
      <c r="C246" s="135"/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  <c r="AA246" s="135"/>
      <c r="AB246" s="135"/>
      <c r="AC246" s="135"/>
      <c r="AD246" s="135"/>
      <c r="AE246" s="135"/>
      <c r="AF246" s="135"/>
      <c r="AG246" s="135"/>
      <c r="AH246" s="135"/>
      <c r="AI246" s="135"/>
      <c r="AJ246" s="135"/>
      <c r="AK246" s="135"/>
      <c r="AL246" s="135"/>
      <c r="AM246" s="135"/>
      <c r="AN246" s="135"/>
      <c r="AO246" s="135"/>
      <c r="AP246" s="135"/>
      <c r="AQ246" s="135"/>
    </row>
    <row r="247" spans="1:43" x14ac:dyDescent="0.25">
      <c r="A247" s="135"/>
      <c r="B247" s="135"/>
      <c r="C247" s="135"/>
      <c r="D247" s="135"/>
      <c r="E247" s="135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  <c r="AE247" s="135"/>
      <c r="AF247" s="135"/>
      <c r="AG247" s="135"/>
      <c r="AH247" s="135"/>
      <c r="AI247" s="135"/>
      <c r="AJ247" s="135"/>
      <c r="AK247" s="135"/>
      <c r="AL247" s="135"/>
      <c r="AM247" s="135"/>
      <c r="AN247" s="135"/>
      <c r="AO247" s="135"/>
      <c r="AP247" s="135"/>
      <c r="AQ247" s="135"/>
    </row>
    <row r="248" spans="1:43" x14ac:dyDescent="0.25">
      <c r="A248" s="135"/>
      <c r="B248" s="135"/>
      <c r="C248" s="135"/>
      <c r="D248" s="135"/>
      <c r="E248" s="135"/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  <c r="AB248" s="135"/>
      <c r="AC248" s="135"/>
      <c r="AD248" s="135"/>
      <c r="AE248" s="135"/>
      <c r="AF248" s="135"/>
      <c r="AG248" s="135"/>
      <c r="AH248" s="135"/>
      <c r="AI248" s="135"/>
      <c r="AJ248" s="135"/>
      <c r="AK248" s="135"/>
      <c r="AL248" s="135"/>
      <c r="AM248" s="135"/>
      <c r="AN248" s="135"/>
      <c r="AO248" s="135"/>
      <c r="AP248" s="135"/>
      <c r="AQ248" s="135"/>
    </row>
    <row r="249" spans="1:43" x14ac:dyDescent="0.25">
      <c r="A249" s="135"/>
      <c r="B249" s="135"/>
      <c r="C249" s="135"/>
      <c r="D249" s="135"/>
      <c r="E249" s="135"/>
      <c r="F249" s="135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  <c r="AA249" s="135"/>
      <c r="AB249" s="135"/>
      <c r="AC249" s="135"/>
      <c r="AD249" s="135"/>
      <c r="AE249" s="135"/>
      <c r="AF249" s="135"/>
      <c r="AG249" s="135"/>
      <c r="AH249" s="135"/>
      <c r="AI249" s="135"/>
      <c r="AJ249" s="135"/>
      <c r="AK249" s="135"/>
      <c r="AL249" s="135"/>
      <c r="AM249" s="135"/>
      <c r="AN249" s="135"/>
      <c r="AO249" s="135"/>
      <c r="AP249" s="135"/>
      <c r="AQ249" s="135"/>
    </row>
    <row r="250" spans="1:43" x14ac:dyDescent="0.25">
      <c r="A250" s="135"/>
      <c r="B250" s="135"/>
      <c r="C250" s="135"/>
      <c r="D250" s="135"/>
      <c r="E250" s="135"/>
      <c r="F250" s="135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135"/>
      <c r="AC250" s="135"/>
      <c r="AD250" s="135"/>
      <c r="AE250" s="135"/>
      <c r="AF250" s="135"/>
      <c r="AG250" s="135"/>
      <c r="AH250" s="135"/>
      <c r="AI250" s="135"/>
      <c r="AJ250" s="135"/>
      <c r="AK250" s="135"/>
      <c r="AL250" s="135"/>
      <c r="AM250" s="135"/>
      <c r="AN250" s="135"/>
      <c r="AO250" s="135"/>
      <c r="AP250" s="135"/>
      <c r="AQ250" s="135"/>
    </row>
    <row r="251" spans="1:43" x14ac:dyDescent="0.25">
      <c r="A251" s="135"/>
      <c r="B251" s="135"/>
      <c r="C251" s="135"/>
      <c r="D251" s="135"/>
      <c r="E251" s="135"/>
      <c r="F251" s="135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35"/>
      <c r="AC251" s="135"/>
      <c r="AD251" s="135"/>
      <c r="AE251" s="135"/>
      <c r="AF251" s="135"/>
      <c r="AG251" s="135"/>
      <c r="AH251" s="135"/>
      <c r="AI251" s="135"/>
      <c r="AJ251" s="135"/>
      <c r="AK251" s="135"/>
      <c r="AL251" s="135"/>
      <c r="AM251" s="135"/>
      <c r="AN251" s="135"/>
      <c r="AO251" s="135"/>
      <c r="AP251" s="135"/>
      <c r="AQ251" s="135"/>
    </row>
    <row r="252" spans="1:43" x14ac:dyDescent="0.25">
      <c r="A252" s="135"/>
      <c r="B252" s="135"/>
      <c r="C252" s="135"/>
      <c r="D252" s="135"/>
      <c r="E252" s="135"/>
      <c r="F252" s="135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  <c r="AE252" s="135"/>
      <c r="AF252" s="135"/>
      <c r="AG252" s="135"/>
      <c r="AH252" s="135"/>
      <c r="AI252" s="135"/>
      <c r="AJ252" s="135"/>
      <c r="AK252" s="135"/>
      <c r="AL252" s="135"/>
      <c r="AM252" s="135"/>
      <c r="AN252" s="135"/>
      <c r="AO252" s="135"/>
      <c r="AP252" s="135"/>
      <c r="AQ252" s="135"/>
    </row>
    <row r="253" spans="1:43" x14ac:dyDescent="0.25">
      <c r="A253" s="135"/>
      <c r="B253" s="135"/>
      <c r="C253" s="135"/>
      <c r="D253" s="135"/>
      <c r="E253" s="135"/>
      <c r="F253" s="135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  <c r="AB253" s="135"/>
      <c r="AC253" s="135"/>
      <c r="AD253" s="135"/>
      <c r="AE253" s="135"/>
      <c r="AF253" s="135"/>
      <c r="AG253" s="135"/>
      <c r="AH253" s="135"/>
      <c r="AI253" s="135"/>
      <c r="AJ253" s="135"/>
      <c r="AK253" s="135"/>
      <c r="AL253" s="135"/>
      <c r="AM253" s="135"/>
      <c r="AN253" s="135"/>
      <c r="AO253" s="135"/>
      <c r="AP253" s="135"/>
      <c r="AQ253" s="135"/>
    </row>
    <row r="254" spans="1:43" x14ac:dyDescent="0.25">
      <c r="A254" s="135"/>
      <c r="B254" s="135"/>
      <c r="C254" s="135"/>
      <c r="D254" s="135"/>
      <c r="E254" s="135"/>
      <c r="F254" s="135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  <c r="AB254" s="135"/>
      <c r="AC254" s="135"/>
      <c r="AD254" s="135"/>
      <c r="AE254" s="135"/>
      <c r="AF254" s="135"/>
      <c r="AG254" s="135"/>
      <c r="AH254" s="135"/>
      <c r="AI254" s="135"/>
      <c r="AJ254" s="135"/>
      <c r="AK254" s="135"/>
      <c r="AL254" s="135"/>
      <c r="AM254" s="135"/>
      <c r="AN254" s="135"/>
      <c r="AO254" s="135"/>
      <c r="AP254" s="135"/>
      <c r="AQ254" s="135"/>
    </row>
    <row r="255" spans="1:43" x14ac:dyDescent="0.25">
      <c r="A255" s="135"/>
      <c r="B255" s="135"/>
      <c r="C255" s="135"/>
      <c r="D255" s="135"/>
      <c r="E255" s="135"/>
      <c r="F255" s="135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  <c r="AA255" s="135"/>
      <c r="AB255" s="135"/>
      <c r="AC255" s="135"/>
      <c r="AD255" s="135"/>
      <c r="AE255" s="135"/>
      <c r="AF255" s="135"/>
      <c r="AG255" s="135"/>
      <c r="AH255" s="135"/>
      <c r="AI255" s="135"/>
      <c r="AJ255" s="135"/>
      <c r="AK255" s="135"/>
      <c r="AL255" s="135"/>
      <c r="AM255" s="135"/>
      <c r="AN255" s="135"/>
      <c r="AO255" s="135"/>
      <c r="AP255" s="135"/>
      <c r="AQ255" s="135"/>
    </row>
    <row r="256" spans="1:43" x14ac:dyDescent="0.25">
      <c r="A256" s="135"/>
      <c r="B256" s="135"/>
      <c r="C256" s="135"/>
      <c r="D256" s="135"/>
      <c r="E256" s="135"/>
      <c r="F256" s="135"/>
      <c r="G256" s="135"/>
      <c r="H256" s="135"/>
      <c r="I256" s="135"/>
      <c r="J256" s="135"/>
      <c r="K256" s="135"/>
      <c r="L256" s="135"/>
      <c r="M256" s="135"/>
      <c r="N256" s="135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  <c r="AA256" s="135"/>
      <c r="AB256" s="135"/>
      <c r="AC256" s="135"/>
      <c r="AD256" s="135"/>
      <c r="AE256" s="135"/>
      <c r="AF256" s="135"/>
      <c r="AG256" s="135"/>
      <c r="AH256" s="135"/>
      <c r="AI256" s="135"/>
      <c r="AJ256" s="135"/>
      <c r="AK256" s="135"/>
      <c r="AL256" s="135"/>
      <c r="AM256" s="135"/>
      <c r="AN256" s="135"/>
      <c r="AO256" s="135"/>
      <c r="AP256" s="135"/>
      <c r="AQ256" s="135"/>
    </row>
    <row r="257" spans="1:43" x14ac:dyDescent="0.25">
      <c r="A257" s="135"/>
      <c r="B257" s="135"/>
      <c r="C257" s="135"/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  <c r="AA257" s="135"/>
      <c r="AB257" s="135"/>
      <c r="AC257" s="135"/>
      <c r="AD257" s="135"/>
      <c r="AE257" s="135"/>
      <c r="AF257" s="135"/>
      <c r="AG257" s="135"/>
      <c r="AH257" s="135"/>
      <c r="AI257" s="135"/>
      <c r="AJ257" s="135"/>
      <c r="AK257" s="135"/>
      <c r="AL257" s="135"/>
      <c r="AM257" s="135"/>
      <c r="AN257" s="135"/>
      <c r="AO257" s="135"/>
      <c r="AP257" s="135"/>
      <c r="AQ257" s="135"/>
    </row>
    <row r="258" spans="1:43" x14ac:dyDescent="0.25">
      <c r="A258" s="135"/>
      <c r="B258" s="135"/>
      <c r="C258" s="135"/>
      <c r="D258" s="135"/>
      <c r="E258" s="135"/>
      <c r="F258" s="135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  <c r="AB258" s="135"/>
      <c r="AC258" s="135"/>
      <c r="AD258" s="135"/>
      <c r="AE258" s="135"/>
      <c r="AF258" s="135"/>
      <c r="AG258" s="135"/>
      <c r="AH258" s="135"/>
      <c r="AI258" s="135"/>
      <c r="AJ258" s="135"/>
      <c r="AK258" s="135"/>
      <c r="AL258" s="135"/>
      <c r="AM258" s="135"/>
      <c r="AN258" s="135"/>
      <c r="AO258" s="135"/>
      <c r="AP258" s="135"/>
      <c r="AQ258" s="135"/>
    </row>
    <row r="259" spans="1:43" x14ac:dyDescent="0.25">
      <c r="A259" s="135"/>
      <c r="B259" s="135"/>
      <c r="C259" s="135"/>
      <c r="D259" s="135"/>
      <c r="E259" s="135"/>
      <c r="F259" s="135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135"/>
      <c r="AC259" s="135"/>
      <c r="AD259" s="135"/>
      <c r="AE259" s="135"/>
      <c r="AF259" s="135"/>
      <c r="AG259" s="135"/>
      <c r="AH259" s="135"/>
      <c r="AI259" s="135"/>
      <c r="AJ259" s="135"/>
      <c r="AK259" s="135"/>
      <c r="AL259" s="135"/>
      <c r="AM259" s="135"/>
      <c r="AN259" s="135"/>
      <c r="AO259" s="135"/>
      <c r="AP259" s="135"/>
      <c r="AQ259" s="135"/>
    </row>
    <row r="260" spans="1:43" x14ac:dyDescent="0.25">
      <c r="A260" s="135"/>
      <c r="B260" s="135"/>
      <c r="C260" s="135"/>
      <c r="D260" s="135"/>
      <c r="E260" s="135"/>
      <c r="F260" s="135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  <c r="AA260" s="135"/>
      <c r="AB260" s="135"/>
      <c r="AC260" s="135"/>
      <c r="AD260" s="135"/>
      <c r="AE260" s="135"/>
      <c r="AF260" s="135"/>
      <c r="AG260" s="135"/>
      <c r="AH260" s="135"/>
      <c r="AI260" s="135"/>
      <c r="AJ260" s="135"/>
      <c r="AK260" s="135"/>
      <c r="AL260" s="135"/>
      <c r="AM260" s="135"/>
      <c r="AN260" s="135"/>
      <c r="AO260" s="135"/>
      <c r="AP260" s="135"/>
      <c r="AQ260" s="135"/>
    </row>
    <row r="261" spans="1:43" x14ac:dyDescent="0.25">
      <c r="A261" s="135"/>
      <c r="B261" s="135"/>
      <c r="C261" s="135"/>
      <c r="D261" s="135"/>
      <c r="E261" s="135"/>
      <c r="F261" s="135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5"/>
      <c r="AI261" s="135"/>
      <c r="AJ261" s="135"/>
      <c r="AK261" s="135"/>
      <c r="AL261" s="135"/>
      <c r="AM261" s="135"/>
      <c r="AN261" s="135"/>
      <c r="AO261" s="135"/>
      <c r="AP261" s="135"/>
      <c r="AQ261" s="135"/>
    </row>
    <row r="262" spans="1:43" x14ac:dyDescent="0.25">
      <c r="A262" s="135"/>
      <c r="B262" s="135"/>
      <c r="C262" s="135"/>
      <c r="D262" s="135"/>
      <c r="E262" s="135"/>
      <c r="F262" s="135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5"/>
      <c r="AI262" s="135"/>
      <c r="AJ262" s="135"/>
      <c r="AK262" s="135"/>
      <c r="AL262" s="135"/>
      <c r="AM262" s="135"/>
      <c r="AN262" s="135"/>
      <c r="AO262" s="135"/>
      <c r="AP262" s="135"/>
      <c r="AQ262" s="135"/>
    </row>
    <row r="263" spans="1:43" x14ac:dyDescent="0.25">
      <c r="A263" s="135"/>
      <c r="B263" s="135"/>
      <c r="C263" s="135"/>
      <c r="D263" s="135"/>
      <c r="E263" s="135"/>
      <c r="F263" s="135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5"/>
      <c r="AI263" s="135"/>
      <c r="AJ263" s="135"/>
      <c r="AK263" s="135"/>
      <c r="AL263" s="135"/>
      <c r="AM263" s="135"/>
      <c r="AN263" s="135"/>
      <c r="AO263" s="135"/>
      <c r="AP263" s="135"/>
      <c r="AQ263" s="135"/>
    </row>
    <row r="264" spans="1:43" x14ac:dyDescent="0.25">
      <c r="A264" s="135"/>
      <c r="B264" s="135"/>
      <c r="C264" s="135"/>
      <c r="D264" s="135"/>
      <c r="E264" s="135"/>
      <c r="F264" s="135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5"/>
      <c r="AI264" s="135"/>
      <c r="AJ264" s="135"/>
      <c r="AK264" s="135"/>
      <c r="AL264" s="135"/>
      <c r="AM264" s="135"/>
      <c r="AN264" s="135"/>
      <c r="AO264" s="135"/>
      <c r="AP264" s="135"/>
      <c r="AQ264" s="135"/>
    </row>
    <row r="265" spans="1:43" x14ac:dyDescent="0.25">
      <c r="A265" s="135"/>
      <c r="B265" s="135"/>
      <c r="C265" s="135"/>
      <c r="D265" s="135"/>
      <c r="E265" s="135"/>
      <c r="F265" s="135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  <c r="AC265" s="135"/>
      <c r="AD265" s="135"/>
      <c r="AE265" s="135"/>
      <c r="AF265" s="135"/>
      <c r="AG265" s="135"/>
      <c r="AH265" s="135"/>
      <c r="AI265" s="135"/>
      <c r="AJ265" s="135"/>
      <c r="AK265" s="135"/>
      <c r="AL265" s="135"/>
      <c r="AM265" s="135"/>
      <c r="AN265" s="135"/>
      <c r="AO265" s="135"/>
      <c r="AP265" s="135"/>
      <c r="AQ265" s="135"/>
    </row>
    <row r="266" spans="1:43" x14ac:dyDescent="0.25">
      <c r="A266" s="135"/>
      <c r="B266" s="135"/>
      <c r="C266" s="135"/>
      <c r="D266" s="135"/>
      <c r="E266" s="135"/>
      <c r="F266" s="135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  <c r="AC266" s="135"/>
      <c r="AD266" s="135"/>
      <c r="AE266" s="135"/>
      <c r="AF266" s="135"/>
      <c r="AG266" s="135"/>
      <c r="AH266" s="135"/>
      <c r="AI266" s="135"/>
      <c r="AJ266" s="135"/>
      <c r="AK266" s="135"/>
      <c r="AL266" s="135"/>
      <c r="AM266" s="135"/>
      <c r="AN266" s="135"/>
      <c r="AO266" s="135"/>
      <c r="AP266" s="135"/>
      <c r="AQ266" s="135"/>
    </row>
    <row r="267" spans="1:43" x14ac:dyDescent="0.25">
      <c r="A267" s="135"/>
      <c r="B267" s="135"/>
      <c r="C267" s="135"/>
      <c r="D267" s="135"/>
      <c r="E267" s="135"/>
      <c r="F267" s="135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  <c r="AA267" s="135"/>
      <c r="AB267" s="135"/>
      <c r="AC267" s="135"/>
      <c r="AD267" s="135"/>
      <c r="AE267" s="135"/>
      <c r="AF267" s="135"/>
      <c r="AG267" s="135"/>
      <c r="AH267" s="135"/>
      <c r="AI267" s="135"/>
      <c r="AJ267" s="135"/>
      <c r="AK267" s="135"/>
      <c r="AL267" s="135"/>
      <c r="AM267" s="135"/>
      <c r="AN267" s="135"/>
      <c r="AO267" s="135"/>
      <c r="AP267" s="135"/>
      <c r="AQ267" s="135"/>
    </row>
    <row r="268" spans="1:43" x14ac:dyDescent="0.25">
      <c r="A268" s="135"/>
      <c r="B268" s="135"/>
      <c r="C268" s="135"/>
      <c r="D268" s="135"/>
      <c r="E268" s="135"/>
      <c r="F268" s="135"/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  <c r="AA268" s="135"/>
      <c r="AB268" s="135"/>
      <c r="AC268" s="135"/>
      <c r="AD268" s="135"/>
      <c r="AE268" s="135"/>
      <c r="AF268" s="135"/>
      <c r="AG268" s="135"/>
      <c r="AH268" s="135"/>
      <c r="AI268" s="135"/>
      <c r="AJ268" s="135"/>
      <c r="AK268" s="135"/>
      <c r="AL268" s="135"/>
      <c r="AM268" s="135"/>
      <c r="AN268" s="135"/>
      <c r="AO268" s="135"/>
      <c r="AP268" s="135"/>
      <c r="AQ268" s="135"/>
    </row>
    <row r="269" spans="1:43" x14ac:dyDescent="0.25">
      <c r="A269" s="135"/>
      <c r="B269" s="135"/>
      <c r="C269" s="135"/>
      <c r="D269" s="135"/>
      <c r="E269" s="135"/>
      <c r="F269" s="135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  <c r="AB269" s="135"/>
      <c r="AC269" s="135"/>
      <c r="AD269" s="135"/>
      <c r="AE269" s="135"/>
      <c r="AF269" s="135"/>
      <c r="AG269" s="135"/>
      <c r="AH269" s="135"/>
      <c r="AI269" s="135"/>
      <c r="AJ269" s="135"/>
      <c r="AK269" s="135"/>
      <c r="AL269" s="135"/>
      <c r="AM269" s="135"/>
      <c r="AN269" s="135"/>
      <c r="AO269" s="135"/>
      <c r="AP269" s="135"/>
      <c r="AQ269" s="135"/>
    </row>
    <row r="270" spans="1:43" x14ac:dyDescent="0.25">
      <c r="A270" s="135"/>
      <c r="B270" s="135"/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  <c r="AK270" s="135"/>
      <c r="AL270" s="135"/>
      <c r="AM270" s="135"/>
      <c r="AN270" s="135"/>
      <c r="AO270" s="135"/>
      <c r="AP270" s="135"/>
      <c r="AQ270" s="135"/>
    </row>
    <row r="271" spans="1:43" x14ac:dyDescent="0.25">
      <c r="A271" s="135"/>
      <c r="B271" s="135"/>
      <c r="C271" s="135"/>
      <c r="D271" s="135"/>
      <c r="E271" s="135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5"/>
      <c r="AI271" s="135"/>
      <c r="AJ271" s="135"/>
      <c r="AK271" s="135"/>
      <c r="AL271" s="135"/>
      <c r="AM271" s="135"/>
      <c r="AN271" s="135"/>
      <c r="AO271" s="135"/>
      <c r="AP271" s="135"/>
      <c r="AQ271" s="135"/>
    </row>
    <row r="272" spans="1:43" x14ac:dyDescent="0.25">
      <c r="A272" s="135"/>
      <c r="B272" s="135"/>
      <c r="C272" s="135"/>
      <c r="D272" s="135"/>
      <c r="E272" s="135"/>
      <c r="F272" s="135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  <c r="AE272" s="135"/>
      <c r="AF272" s="135"/>
      <c r="AG272" s="135"/>
      <c r="AH272" s="135"/>
      <c r="AI272" s="135"/>
      <c r="AJ272" s="135"/>
      <c r="AK272" s="135"/>
      <c r="AL272" s="135"/>
      <c r="AM272" s="135"/>
      <c r="AN272" s="135"/>
      <c r="AO272" s="135"/>
      <c r="AP272" s="135"/>
      <c r="AQ272" s="135"/>
    </row>
    <row r="273" spans="1:43" x14ac:dyDescent="0.25">
      <c r="A273" s="135"/>
      <c r="B273" s="135"/>
      <c r="C273" s="135"/>
      <c r="D273" s="135"/>
      <c r="E273" s="135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  <c r="AD273" s="135"/>
      <c r="AE273" s="135"/>
      <c r="AF273" s="135"/>
      <c r="AG273" s="135"/>
      <c r="AH273" s="135"/>
      <c r="AI273" s="135"/>
      <c r="AJ273" s="135"/>
      <c r="AK273" s="135"/>
      <c r="AL273" s="135"/>
      <c r="AM273" s="135"/>
      <c r="AN273" s="135"/>
      <c r="AO273" s="135"/>
      <c r="AP273" s="135"/>
      <c r="AQ273" s="135"/>
    </row>
    <row r="274" spans="1:43" x14ac:dyDescent="0.25">
      <c r="A274" s="135"/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  <c r="AB274" s="135"/>
      <c r="AC274" s="135"/>
      <c r="AD274" s="135"/>
      <c r="AE274" s="135"/>
      <c r="AF274" s="135"/>
      <c r="AG274" s="135"/>
      <c r="AH274" s="135"/>
      <c r="AI274" s="135"/>
      <c r="AJ274" s="135"/>
      <c r="AK274" s="135"/>
      <c r="AL274" s="135"/>
      <c r="AM274" s="135"/>
      <c r="AN274" s="135"/>
      <c r="AO274" s="135"/>
      <c r="AP274" s="135"/>
      <c r="AQ274" s="135"/>
    </row>
    <row r="275" spans="1:43" x14ac:dyDescent="0.25">
      <c r="A275" s="135"/>
      <c r="B275" s="135"/>
      <c r="C275" s="135"/>
      <c r="D275" s="135"/>
      <c r="E275" s="135"/>
      <c r="F275" s="135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  <c r="AA275" s="135"/>
      <c r="AB275" s="135"/>
      <c r="AC275" s="135"/>
      <c r="AD275" s="135"/>
      <c r="AE275" s="135"/>
      <c r="AF275" s="135"/>
      <c r="AG275" s="135"/>
      <c r="AH275" s="135"/>
      <c r="AI275" s="135"/>
      <c r="AJ275" s="135"/>
      <c r="AK275" s="135"/>
      <c r="AL275" s="135"/>
      <c r="AM275" s="135"/>
      <c r="AN275" s="135"/>
      <c r="AO275" s="135"/>
      <c r="AP275" s="135"/>
      <c r="AQ275" s="135"/>
    </row>
    <row r="276" spans="1:43" x14ac:dyDescent="0.25">
      <c r="A276" s="135"/>
      <c r="B276" s="135"/>
      <c r="C276" s="135"/>
      <c r="D276" s="135"/>
      <c r="E276" s="135"/>
      <c r="F276" s="135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  <c r="AA276" s="135"/>
      <c r="AB276" s="135"/>
      <c r="AC276" s="135"/>
      <c r="AD276" s="135"/>
      <c r="AE276" s="135"/>
      <c r="AF276" s="135"/>
      <c r="AG276" s="135"/>
      <c r="AH276" s="135"/>
      <c r="AI276" s="135"/>
      <c r="AJ276" s="135"/>
      <c r="AK276" s="135"/>
      <c r="AL276" s="135"/>
      <c r="AM276" s="135"/>
      <c r="AN276" s="135"/>
      <c r="AO276" s="135"/>
      <c r="AP276" s="135"/>
      <c r="AQ276" s="135"/>
    </row>
    <row r="277" spans="1:43" x14ac:dyDescent="0.25">
      <c r="A277" s="135"/>
      <c r="B277" s="135"/>
      <c r="C277" s="135"/>
      <c r="D277" s="135"/>
      <c r="E277" s="135"/>
      <c r="F277" s="135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  <c r="AA277" s="135"/>
      <c r="AB277" s="135"/>
      <c r="AC277" s="135"/>
      <c r="AD277" s="135"/>
      <c r="AE277" s="135"/>
      <c r="AF277" s="135"/>
      <c r="AG277" s="135"/>
      <c r="AH277" s="135"/>
      <c r="AI277" s="135"/>
      <c r="AJ277" s="135"/>
      <c r="AK277" s="135"/>
      <c r="AL277" s="135"/>
      <c r="AM277" s="135"/>
      <c r="AN277" s="135"/>
      <c r="AO277" s="135"/>
      <c r="AP277" s="135"/>
      <c r="AQ277" s="135"/>
    </row>
    <row r="278" spans="1:43" x14ac:dyDescent="0.25">
      <c r="A278" s="135"/>
      <c r="B278" s="135"/>
      <c r="C278" s="135"/>
      <c r="D278" s="135"/>
      <c r="E278" s="135"/>
      <c r="F278" s="135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  <c r="AB278" s="135"/>
      <c r="AC278" s="135"/>
      <c r="AD278" s="135"/>
      <c r="AE278" s="135"/>
      <c r="AF278" s="135"/>
      <c r="AG278" s="135"/>
      <c r="AH278" s="135"/>
      <c r="AI278" s="135"/>
      <c r="AJ278" s="135"/>
      <c r="AK278" s="135"/>
      <c r="AL278" s="135"/>
      <c r="AM278" s="135"/>
      <c r="AN278" s="135"/>
      <c r="AO278" s="135"/>
      <c r="AP278" s="135"/>
      <c r="AQ278" s="135"/>
    </row>
    <row r="279" spans="1:43" x14ac:dyDescent="0.25">
      <c r="A279" s="135"/>
      <c r="B279" s="135"/>
      <c r="C279" s="135"/>
      <c r="D279" s="135"/>
      <c r="E279" s="135"/>
      <c r="F279" s="135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  <c r="AA279" s="135"/>
      <c r="AB279" s="135"/>
      <c r="AC279" s="135"/>
      <c r="AD279" s="135"/>
      <c r="AE279" s="135"/>
      <c r="AF279" s="135"/>
      <c r="AG279" s="135"/>
      <c r="AH279" s="135"/>
      <c r="AI279" s="135"/>
      <c r="AJ279" s="135"/>
      <c r="AK279" s="135"/>
      <c r="AL279" s="135"/>
      <c r="AM279" s="135"/>
      <c r="AN279" s="135"/>
      <c r="AO279" s="135"/>
      <c r="AP279" s="135"/>
      <c r="AQ279" s="135"/>
    </row>
    <row r="280" spans="1:43" x14ac:dyDescent="0.25">
      <c r="A280" s="135"/>
      <c r="B280" s="135"/>
      <c r="C280" s="135"/>
      <c r="D280" s="135"/>
      <c r="E280" s="135"/>
      <c r="F280" s="135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  <c r="AB280" s="135"/>
      <c r="AC280" s="135"/>
      <c r="AD280" s="135"/>
      <c r="AE280" s="135"/>
      <c r="AF280" s="135"/>
      <c r="AG280" s="135"/>
      <c r="AH280" s="135"/>
      <c r="AI280" s="135"/>
      <c r="AJ280" s="135"/>
      <c r="AK280" s="135"/>
      <c r="AL280" s="135"/>
      <c r="AM280" s="135"/>
      <c r="AN280" s="135"/>
      <c r="AO280" s="135"/>
      <c r="AP280" s="135"/>
      <c r="AQ280" s="135"/>
    </row>
    <row r="281" spans="1:43" x14ac:dyDescent="0.25">
      <c r="A281" s="135"/>
      <c r="B281" s="135"/>
      <c r="C281" s="135"/>
      <c r="D281" s="135"/>
      <c r="E281" s="135"/>
      <c r="F281" s="135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  <c r="AA281" s="135"/>
      <c r="AB281" s="135"/>
      <c r="AC281" s="135"/>
      <c r="AD281" s="135"/>
      <c r="AE281" s="135"/>
      <c r="AF281" s="135"/>
      <c r="AG281" s="135"/>
      <c r="AH281" s="135"/>
      <c r="AI281" s="135"/>
      <c r="AJ281" s="135"/>
      <c r="AK281" s="135"/>
      <c r="AL281" s="135"/>
      <c r="AM281" s="135"/>
      <c r="AN281" s="135"/>
      <c r="AO281" s="135"/>
      <c r="AP281" s="135"/>
      <c r="AQ281" s="135"/>
    </row>
    <row r="282" spans="1:43" x14ac:dyDescent="0.25">
      <c r="A282" s="135"/>
      <c r="B282" s="135"/>
      <c r="C282" s="135"/>
      <c r="D282" s="135"/>
      <c r="E282" s="135"/>
      <c r="F282" s="135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  <c r="AA282" s="135"/>
      <c r="AB282" s="135"/>
      <c r="AC282" s="135"/>
      <c r="AD282" s="135"/>
      <c r="AE282" s="135"/>
      <c r="AF282" s="135"/>
      <c r="AG282" s="135"/>
      <c r="AH282" s="135"/>
      <c r="AI282" s="135"/>
      <c r="AJ282" s="135"/>
      <c r="AK282" s="135"/>
      <c r="AL282" s="135"/>
      <c r="AM282" s="135"/>
      <c r="AN282" s="135"/>
      <c r="AO282" s="135"/>
      <c r="AP282" s="135"/>
      <c r="AQ282" s="135"/>
    </row>
    <row r="283" spans="1:43" x14ac:dyDescent="0.25">
      <c r="A283" s="135"/>
      <c r="B283" s="135"/>
      <c r="C283" s="135"/>
      <c r="D283" s="135"/>
      <c r="E283" s="135"/>
      <c r="F283" s="135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  <c r="AA283" s="135"/>
      <c r="AB283" s="135"/>
      <c r="AC283" s="135"/>
      <c r="AD283" s="135"/>
      <c r="AE283" s="135"/>
      <c r="AF283" s="135"/>
      <c r="AG283" s="135"/>
      <c r="AH283" s="135"/>
      <c r="AI283" s="135"/>
      <c r="AJ283" s="135"/>
      <c r="AK283" s="135"/>
      <c r="AL283" s="135"/>
      <c r="AM283" s="135"/>
      <c r="AN283" s="135"/>
      <c r="AO283" s="135"/>
      <c r="AP283" s="135"/>
      <c r="AQ283" s="135"/>
    </row>
    <row r="284" spans="1:43" x14ac:dyDescent="0.25">
      <c r="A284" s="135"/>
      <c r="B284" s="135"/>
      <c r="C284" s="135"/>
      <c r="D284" s="135"/>
      <c r="E284" s="135"/>
      <c r="F284" s="135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  <c r="AA284" s="135"/>
      <c r="AB284" s="135"/>
      <c r="AC284" s="135"/>
      <c r="AD284" s="135"/>
      <c r="AE284" s="135"/>
      <c r="AF284" s="135"/>
      <c r="AG284" s="135"/>
      <c r="AH284" s="135"/>
      <c r="AI284" s="135"/>
      <c r="AJ284" s="135"/>
      <c r="AK284" s="135"/>
      <c r="AL284" s="135"/>
      <c r="AM284" s="135"/>
      <c r="AN284" s="135"/>
      <c r="AO284" s="135"/>
      <c r="AP284" s="135"/>
      <c r="AQ284" s="135"/>
    </row>
    <row r="285" spans="1:43" x14ac:dyDescent="0.25">
      <c r="A285" s="135"/>
      <c r="B285" s="135"/>
      <c r="C285" s="135"/>
      <c r="D285" s="135"/>
      <c r="E285" s="135"/>
      <c r="F285" s="135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  <c r="AA285" s="135"/>
      <c r="AB285" s="135"/>
      <c r="AC285" s="135"/>
      <c r="AD285" s="135"/>
      <c r="AE285" s="135"/>
      <c r="AF285" s="135"/>
      <c r="AG285" s="135"/>
      <c r="AH285" s="135"/>
      <c r="AI285" s="135"/>
      <c r="AJ285" s="135"/>
      <c r="AK285" s="135"/>
      <c r="AL285" s="135"/>
      <c r="AM285" s="135"/>
      <c r="AN285" s="135"/>
      <c r="AO285" s="135"/>
      <c r="AP285" s="135"/>
      <c r="AQ285" s="135"/>
    </row>
    <row r="286" spans="1:43" x14ac:dyDescent="0.25">
      <c r="A286" s="135"/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  <c r="AB286" s="135"/>
      <c r="AC286" s="135"/>
      <c r="AD286" s="135"/>
      <c r="AE286" s="135"/>
      <c r="AF286" s="135"/>
      <c r="AG286" s="135"/>
      <c r="AH286" s="135"/>
      <c r="AI286" s="135"/>
      <c r="AJ286" s="135"/>
      <c r="AK286" s="135"/>
      <c r="AL286" s="135"/>
      <c r="AM286" s="135"/>
      <c r="AN286" s="135"/>
      <c r="AO286" s="135"/>
      <c r="AP286" s="135"/>
      <c r="AQ286" s="135"/>
    </row>
    <row r="287" spans="1:43" x14ac:dyDescent="0.25">
      <c r="A287" s="135"/>
      <c r="B287" s="135"/>
      <c r="C287" s="135"/>
      <c r="D287" s="135"/>
      <c r="E287" s="135"/>
      <c r="F287" s="135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  <c r="AB287" s="135"/>
      <c r="AC287" s="135"/>
      <c r="AD287" s="135"/>
      <c r="AE287" s="135"/>
      <c r="AF287" s="135"/>
      <c r="AG287" s="135"/>
      <c r="AH287" s="135"/>
      <c r="AI287" s="135"/>
      <c r="AJ287" s="135"/>
      <c r="AK287" s="135"/>
      <c r="AL287" s="135"/>
      <c r="AM287" s="135"/>
      <c r="AN287" s="135"/>
      <c r="AO287" s="135"/>
      <c r="AP287" s="135"/>
      <c r="AQ287" s="135"/>
    </row>
    <row r="288" spans="1:43" x14ac:dyDescent="0.25">
      <c r="A288" s="135"/>
      <c r="B288" s="135"/>
      <c r="C288" s="135"/>
      <c r="D288" s="135"/>
      <c r="E288" s="135"/>
      <c r="F288" s="135"/>
      <c r="G288" s="135"/>
      <c r="H288" s="135"/>
      <c r="I288" s="135"/>
      <c r="J288" s="135"/>
      <c r="K288" s="135"/>
      <c r="L288" s="135"/>
      <c r="M288" s="135"/>
      <c r="N288" s="135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  <c r="AA288" s="135"/>
      <c r="AB288" s="135"/>
      <c r="AC288" s="135"/>
      <c r="AD288" s="135"/>
      <c r="AE288" s="135"/>
      <c r="AF288" s="135"/>
      <c r="AG288" s="135"/>
      <c r="AH288" s="135"/>
      <c r="AI288" s="135"/>
      <c r="AJ288" s="135"/>
      <c r="AK288" s="135"/>
      <c r="AL288" s="135"/>
      <c r="AM288" s="135"/>
      <c r="AN288" s="135"/>
      <c r="AO288" s="135"/>
      <c r="AP288" s="135"/>
      <c r="AQ288" s="135"/>
    </row>
    <row r="289" spans="1:43" x14ac:dyDescent="0.25">
      <c r="A289" s="135"/>
      <c r="B289" s="135"/>
      <c r="C289" s="135"/>
      <c r="D289" s="135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  <c r="AA289" s="135"/>
      <c r="AB289" s="135"/>
      <c r="AC289" s="135"/>
      <c r="AD289" s="135"/>
      <c r="AE289" s="135"/>
      <c r="AF289" s="135"/>
      <c r="AG289" s="135"/>
      <c r="AH289" s="135"/>
      <c r="AI289" s="135"/>
      <c r="AJ289" s="135"/>
      <c r="AK289" s="135"/>
      <c r="AL289" s="135"/>
      <c r="AM289" s="135"/>
      <c r="AN289" s="135"/>
      <c r="AO289" s="135"/>
      <c r="AP289" s="135"/>
      <c r="AQ289" s="135"/>
    </row>
    <row r="290" spans="1:43" x14ac:dyDescent="0.25">
      <c r="A290" s="135"/>
      <c r="B290" s="135"/>
      <c r="C290" s="135"/>
      <c r="D290" s="135"/>
      <c r="E290" s="135"/>
      <c r="F290" s="135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  <c r="AA290" s="135"/>
      <c r="AB290" s="135"/>
      <c r="AC290" s="135"/>
      <c r="AD290" s="135"/>
      <c r="AE290" s="135"/>
      <c r="AF290" s="135"/>
      <c r="AG290" s="135"/>
      <c r="AH290" s="135"/>
      <c r="AI290" s="135"/>
      <c r="AJ290" s="135"/>
      <c r="AK290" s="135"/>
      <c r="AL290" s="135"/>
      <c r="AM290" s="135"/>
      <c r="AN290" s="135"/>
      <c r="AO290" s="135"/>
      <c r="AP290" s="135"/>
      <c r="AQ290" s="135"/>
    </row>
    <row r="291" spans="1:43" x14ac:dyDescent="0.25">
      <c r="A291" s="135"/>
      <c r="B291" s="135"/>
      <c r="C291" s="135"/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  <c r="AA291" s="135"/>
      <c r="AB291" s="135"/>
      <c r="AC291" s="135"/>
      <c r="AD291" s="135"/>
      <c r="AE291" s="135"/>
      <c r="AF291" s="135"/>
      <c r="AG291" s="135"/>
      <c r="AH291" s="135"/>
      <c r="AI291" s="135"/>
      <c r="AJ291" s="135"/>
      <c r="AK291" s="135"/>
      <c r="AL291" s="135"/>
      <c r="AM291" s="135"/>
      <c r="AN291" s="135"/>
      <c r="AO291" s="135"/>
      <c r="AP291" s="135"/>
      <c r="AQ291" s="135"/>
    </row>
    <row r="292" spans="1:43" x14ac:dyDescent="0.25">
      <c r="A292" s="135"/>
      <c r="B292" s="135"/>
      <c r="C292" s="135"/>
      <c r="D292" s="135"/>
      <c r="E292" s="135"/>
      <c r="F292" s="135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  <c r="AB292" s="135"/>
      <c r="AC292" s="135"/>
      <c r="AD292" s="135"/>
      <c r="AE292" s="135"/>
      <c r="AF292" s="135"/>
      <c r="AG292" s="135"/>
      <c r="AH292" s="135"/>
      <c r="AI292" s="135"/>
      <c r="AJ292" s="135"/>
      <c r="AK292" s="135"/>
      <c r="AL292" s="135"/>
      <c r="AM292" s="135"/>
      <c r="AN292" s="135"/>
      <c r="AO292" s="135"/>
      <c r="AP292" s="135"/>
      <c r="AQ292" s="135"/>
    </row>
    <row r="293" spans="1:43" x14ac:dyDescent="0.25">
      <c r="A293" s="135"/>
      <c r="B293" s="135"/>
      <c r="C293" s="135"/>
      <c r="D293" s="135"/>
      <c r="E293" s="135"/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  <c r="AE293" s="135"/>
      <c r="AF293" s="135"/>
      <c r="AG293" s="135"/>
      <c r="AH293" s="135"/>
      <c r="AI293" s="135"/>
      <c r="AJ293" s="135"/>
      <c r="AK293" s="135"/>
      <c r="AL293" s="135"/>
      <c r="AM293" s="135"/>
      <c r="AN293" s="135"/>
      <c r="AO293" s="135"/>
      <c r="AP293" s="135"/>
      <c r="AQ293" s="135"/>
    </row>
    <row r="294" spans="1:43" x14ac:dyDescent="0.25">
      <c r="A294" s="135"/>
      <c r="B294" s="135"/>
      <c r="C294" s="135"/>
      <c r="D294" s="135"/>
      <c r="E294" s="135"/>
      <c r="F294" s="135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35"/>
      <c r="AC294" s="135"/>
      <c r="AD294" s="135"/>
      <c r="AE294" s="135"/>
      <c r="AF294" s="135"/>
      <c r="AG294" s="135"/>
      <c r="AH294" s="135"/>
      <c r="AI294" s="135"/>
      <c r="AJ294" s="135"/>
      <c r="AK294" s="135"/>
      <c r="AL294" s="135"/>
      <c r="AM294" s="135"/>
      <c r="AN294" s="135"/>
      <c r="AO294" s="135"/>
      <c r="AP294" s="135"/>
      <c r="AQ294" s="135"/>
    </row>
    <row r="295" spans="1:43" x14ac:dyDescent="0.25">
      <c r="A295" s="135"/>
      <c r="B295" s="135"/>
      <c r="C295" s="135"/>
      <c r="D295" s="135"/>
      <c r="E295" s="135"/>
      <c r="F295" s="135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135"/>
      <c r="AC295" s="135"/>
      <c r="AD295" s="135"/>
      <c r="AE295" s="135"/>
      <c r="AF295" s="135"/>
      <c r="AG295" s="135"/>
      <c r="AH295" s="135"/>
      <c r="AI295" s="135"/>
      <c r="AJ295" s="135"/>
      <c r="AK295" s="135"/>
      <c r="AL295" s="135"/>
      <c r="AM295" s="135"/>
      <c r="AN295" s="135"/>
      <c r="AO295" s="135"/>
      <c r="AP295" s="135"/>
      <c r="AQ295" s="135"/>
    </row>
    <row r="296" spans="1:43" x14ac:dyDescent="0.25">
      <c r="A296" s="135"/>
      <c r="B296" s="135"/>
      <c r="C296" s="135"/>
      <c r="D296" s="135"/>
      <c r="E296" s="135"/>
      <c r="F296" s="135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  <c r="AE296" s="135"/>
      <c r="AF296" s="135"/>
      <c r="AG296" s="135"/>
      <c r="AH296" s="135"/>
      <c r="AI296" s="135"/>
      <c r="AJ296" s="135"/>
      <c r="AK296" s="135"/>
      <c r="AL296" s="135"/>
      <c r="AM296" s="135"/>
      <c r="AN296" s="135"/>
      <c r="AO296" s="135"/>
      <c r="AP296" s="135"/>
      <c r="AQ296" s="135"/>
    </row>
    <row r="297" spans="1:43" x14ac:dyDescent="0.25">
      <c r="A297" s="135"/>
      <c r="B297" s="135"/>
      <c r="C297" s="135"/>
      <c r="D297" s="135"/>
      <c r="E297" s="135"/>
      <c r="F297" s="135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  <c r="S297" s="135"/>
      <c r="T297" s="135"/>
      <c r="U297" s="135"/>
      <c r="V297" s="135"/>
      <c r="W297" s="135"/>
      <c r="X297" s="135"/>
      <c r="Y297" s="135"/>
      <c r="Z297" s="135"/>
      <c r="AA297" s="135"/>
      <c r="AB297" s="135"/>
      <c r="AC297" s="135"/>
      <c r="AD297" s="135"/>
      <c r="AE297" s="135"/>
      <c r="AF297" s="135"/>
      <c r="AG297" s="135"/>
      <c r="AH297" s="135"/>
      <c r="AI297" s="135"/>
      <c r="AJ297" s="135"/>
      <c r="AK297" s="135"/>
      <c r="AL297" s="135"/>
      <c r="AM297" s="135"/>
      <c r="AN297" s="135"/>
      <c r="AO297" s="135"/>
      <c r="AP297" s="135"/>
      <c r="AQ297" s="135"/>
    </row>
  </sheetData>
  <sheetProtection algorithmName="SHA-512" hashValue="hJyrUpqaZL5EGrBGPQD63EQ5jyLoJwwMpyZ8m2iUfmFHrYqhj4a8/RFQOwC1rAqlgPfzUr/vucMlQ1T4/ERA0A==" saltValue="9EqA9kJqnhafP9Jib/8GeA==" spinCount="100000" sheet="1" objects="1" scenarios="1" selectLockedCells="1"/>
  <mergeCells count="1">
    <mergeCell ref="D151:V15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E21F56045E044EAFBBD26282583E45" ma:contentTypeVersion="3" ma:contentTypeDescription="Ustvari nov dokument." ma:contentTypeScope="" ma:versionID="3371c336f8b3b4b21e6c2770a83d7314">
  <xsd:schema xmlns:xsd="http://www.w3.org/2001/XMLSchema" xmlns:xs="http://www.w3.org/2001/XMLSchema" xmlns:p="http://schemas.microsoft.com/office/2006/metadata/properties" xmlns:ns1="http://schemas.microsoft.com/sharepoint/v3" xmlns:ns2="60a86061-f1e0-424f-8408-c380001360a9" targetNamespace="http://schemas.microsoft.com/office/2006/metadata/properties" ma:root="true" ma:fieldsID="a12514f2e30c7c7b0305a925e1074774" ns1:_="" ns2:_="">
    <xsd:import namespace="http://schemas.microsoft.com/sharepoint/v3"/>
    <xsd:import namespace="60a86061-f1e0-424f-8408-c380001360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Izpostavlje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Razporejanje začetnega datuma" ma:description="»Načrtovanje začetnega datuma« je stolpec mesta, ki ga je ustvarila funkcija objavljanja. Uporablja se za določanje datuma in ure, ko se ta stran prvič prikaže obiskovalcem strani." ma:internalName="PublishingStartDate">
      <xsd:simpleType>
        <xsd:restriction base="dms:Unknown"/>
      </xsd:simpleType>
    </xsd:element>
    <xsd:element name="PublishingExpirationDate" ma:index="9" nillable="true" ma:displayName="Razporejanje končnega datuma" ma:description="»Načrtovanje končnega datuma« je stolpec mesta, ki ga je ustvarila funkcija objavljanja. Uporablja se za določanje datuma in ure, ko se ta stran ne prikaže več obiskovalcem mest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86061-f1e0-424f-8408-c38000136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postavljeno" ma:index="11" nillable="true" ma:displayName="Izpostavljeno" ma:default="0" ma:internalName="Izpostavljen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zpostavljeno xmlns="60a86061-f1e0-424f-8408-c380001360a9">false</Izpostavljeno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0CDCC7-349F-426F-A3CC-4D55AE474635}"/>
</file>

<file path=customXml/itemProps2.xml><?xml version="1.0" encoding="utf-8"?>
<ds:datastoreItem xmlns:ds="http://schemas.openxmlformats.org/officeDocument/2006/customXml" ds:itemID="{B1775A2D-5D1D-48F7-9409-1614288076B3}"/>
</file>

<file path=customXml/itemProps3.xml><?xml version="1.0" encoding="utf-8"?>
<ds:datastoreItem xmlns:ds="http://schemas.openxmlformats.org/officeDocument/2006/customXml" ds:itemID="{BBBD20B7-D990-4253-A54F-755475BFD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RSEE_razredi</vt:lpstr>
      <vt:lpstr>Regresijske krivulje</vt:lpstr>
    </vt:vector>
  </TitlesOfParts>
  <Company>Institut "Jožef Stefan" - CEU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 Merse</dc:creator>
  <cp:lastModifiedBy>Alenka Topolovec Virant</cp:lastModifiedBy>
  <dcterms:created xsi:type="dcterms:W3CDTF">2016-12-14T09:03:58Z</dcterms:created>
  <dcterms:modified xsi:type="dcterms:W3CDTF">2021-07-05T09:09:16Z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0x01010010E21F56045E044EAFBBD26282583E45</vt:lpwstr>
  </property>
</Properties>
</file>